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vdrenthe.local\dfs\Data\Userdata\Miriamwi\Documents\Tent Verdieping\Bord Opwek hernieuwbare elektriciteit\"/>
    </mc:Choice>
  </mc:AlternateContent>
  <xr:revisionPtr revIDLastSave="0" documentId="8_{2200C012-0501-42A9-95D7-45CF6D411CA0}" xr6:coauthVersionLast="45" xr6:coauthVersionMax="45" xr10:uidLastSave="{00000000-0000-0000-0000-000000000000}"/>
  <bookViews>
    <workbookView xWindow="-108" yWindow="-108" windowWidth="23256" windowHeight="12600" firstSheet="1" activeTab="6" xr2:uid="{663E5BFD-BB73-44CD-BC66-176DE45F50EC}"/>
  </bookViews>
  <sheets>
    <sheet name="INFO" sheetId="10" r:id="rId1"/>
    <sheet name="ZON" sheetId="1" r:id="rId2"/>
    <sheet name="WIND" sheetId="2" r:id="rId3"/>
    <sheet name="SDE-basis + berekende velden" sheetId="3" r:id="rId4"/>
    <sheet name="DT SDE" sheetId="5" r:id="rId5"/>
    <sheet name="Zon op dak 15kWp" sheetId="6" r:id="rId6"/>
    <sheet name="Totaaloverzicht" sheetId="7" r:id="rId7"/>
    <sheet name="Koppel plaats" sheetId="8" r:id="rId8"/>
  </sheets>
  <definedNames>
    <definedName name="_xlnm._FilterDatabase" localSheetId="7" hidden="1">'Koppel plaats'!$A$1:$D$383</definedName>
    <definedName name="_xlnm._FilterDatabase" localSheetId="2" hidden="1">WIND!$A$1:$E$78</definedName>
    <definedName name="_xlnm._FilterDatabase" localSheetId="1" hidden="1">ZON!$A$1:$F$57</definedName>
    <definedName name="gem">'Koppel plaats'!#REF!</definedName>
    <definedName name="PC4zoek">#REF!</definedName>
    <definedName name="PC6zoek">#REF!</definedName>
    <definedName name="stadgem">'Koppel plaats'!$A$1:$D$440</definedName>
    <definedName name="Windtwh">WIND!$I$25:$O$31</definedName>
    <definedName name="Zonopdak">'Zon op dak 15kWp'!$D$40:$I$51</definedName>
    <definedName name="Zontwh">ZON!$J$33:$Q$44</definedName>
  </definedNames>
  <calcPr calcId="191029"/>
  <pivotCaches>
    <pivotCache cacheId="0" r:id="rId9"/>
    <pivotCache cacheId="1" r:id="rId10"/>
    <pivotCache cacheId="2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7" l="1"/>
  <c r="O41" i="6"/>
  <c r="O42" i="6"/>
  <c r="O43" i="6"/>
  <c r="O44" i="6"/>
  <c r="O45" i="6"/>
  <c r="O46" i="6"/>
  <c r="O47" i="6"/>
  <c r="O48" i="6"/>
  <c r="O49" i="6"/>
  <c r="O50" i="6"/>
  <c r="O51" i="6"/>
  <c r="O40" i="6"/>
  <c r="N42" i="6"/>
  <c r="N43" i="6"/>
  <c r="N44" i="6"/>
  <c r="N45" i="6"/>
  <c r="N47" i="6"/>
  <c r="N48" i="6"/>
  <c r="N49" i="6"/>
  <c r="N50" i="6"/>
  <c r="N51" i="6"/>
  <c r="N40" i="6"/>
  <c r="N9" i="7" l="1"/>
  <c r="B5" i="7"/>
  <c r="C5" i="7"/>
  <c r="E5" i="7"/>
  <c r="J5" i="7"/>
  <c r="K5" i="7"/>
  <c r="L5" i="7"/>
  <c r="N5" i="7"/>
  <c r="B6" i="7"/>
  <c r="C6" i="7"/>
  <c r="E6" i="7"/>
  <c r="J6" i="7"/>
  <c r="K6" i="7"/>
  <c r="L6" i="7"/>
  <c r="N6" i="7"/>
  <c r="B7" i="7"/>
  <c r="C7" i="7"/>
  <c r="E7" i="7" s="1"/>
  <c r="J7" i="7"/>
  <c r="K7" i="7"/>
  <c r="L7" i="7"/>
  <c r="N7" i="7"/>
  <c r="B8" i="7"/>
  <c r="E8" i="7" s="1"/>
  <c r="C8" i="7"/>
  <c r="J8" i="7"/>
  <c r="K8" i="7"/>
  <c r="L8" i="7"/>
  <c r="N8" i="7"/>
  <c r="B9" i="7"/>
  <c r="C9" i="7"/>
  <c r="E9" i="7"/>
  <c r="F9" i="7"/>
  <c r="G9" i="7"/>
  <c r="J9" i="7"/>
  <c r="K9" i="7"/>
  <c r="L9" i="7"/>
  <c r="B10" i="7"/>
  <c r="C10" i="7"/>
  <c r="E10" i="7"/>
  <c r="J10" i="7"/>
  <c r="K10" i="7"/>
  <c r="L10" i="7"/>
  <c r="N10" i="7"/>
  <c r="B11" i="7"/>
  <c r="C11" i="7"/>
  <c r="E11" i="7"/>
  <c r="J11" i="7"/>
  <c r="K11" i="7"/>
  <c r="L11" i="7"/>
  <c r="N11" i="7"/>
  <c r="B12" i="7"/>
  <c r="C12" i="7"/>
  <c r="E12" i="7"/>
  <c r="J12" i="7"/>
  <c r="K12" i="7"/>
  <c r="L12" i="7"/>
  <c r="N12" i="7"/>
  <c r="B13" i="7"/>
  <c r="C13" i="7"/>
  <c r="E13" i="7"/>
  <c r="J13" i="7"/>
  <c r="K13" i="7"/>
  <c r="L13" i="7"/>
  <c r="N13" i="7"/>
  <c r="B14" i="7"/>
  <c r="C14" i="7"/>
  <c r="E14" i="7"/>
  <c r="J14" i="7"/>
  <c r="K14" i="7"/>
  <c r="L14" i="7"/>
  <c r="N14" i="7"/>
  <c r="B15" i="7"/>
  <c r="C15" i="7"/>
  <c r="E15" i="7"/>
  <c r="J15" i="7"/>
  <c r="K15" i="7"/>
  <c r="L15" i="7"/>
  <c r="N15" i="7"/>
  <c r="B16" i="7"/>
  <c r="C16" i="7"/>
  <c r="E16" i="7"/>
  <c r="F16" i="7"/>
  <c r="G16" i="7"/>
  <c r="J16" i="7"/>
  <c r="K16" i="7"/>
  <c r="L16" i="7"/>
  <c r="N16" i="7"/>
  <c r="C17" i="7"/>
  <c r="D17" i="7"/>
  <c r="H17" i="7"/>
  <c r="O17" i="7"/>
  <c r="B17" i="7" l="1"/>
  <c r="K17" i="7"/>
  <c r="L17" i="7"/>
  <c r="J17" i="7"/>
  <c r="N17" i="7"/>
  <c r="I16" i="7"/>
  <c r="I9" i="7"/>
  <c r="P9" i="7" s="1"/>
  <c r="P16" i="7"/>
  <c r="E17" i="7"/>
  <c r="O31" i="2" l="1"/>
  <c r="P26" i="2"/>
  <c r="O27" i="2"/>
  <c r="O28" i="2"/>
  <c r="O29" i="2"/>
  <c r="O30" i="2"/>
  <c r="O26" i="2"/>
  <c r="L27" i="2"/>
  <c r="P27" i="2" s="1"/>
  <c r="L28" i="2"/>
  <c r="P28" i="2" s="1"/>
  <c r="L29" i="2"/>
  <c r="P29" i="2" s="1"/>
  <c r="L30" i="2"/>
  <c r="P30" i="2" s="1"/>
  <c r="L31" i="2"/>
  <c r="L26" i="2"/>
  <c r="P31" i="2" l="1"/>
  <c r="P44" i="1"/>
  <c r="M44" i="1"/>
  <c r="Q44" i="1" l="1"/>
  <c r="O35" i="1"/>
  <c r="O36" i="1"/>
  <c r="O37" i="1"/>
  <c r="O38" i="1"/>
  <c r="O39" i="1"/>
  <c r="O40" i="1"/>
  <c r="O41" i="1"/>
  <c r="O42" i="1"/>
  <c r="O43" i="1"/>
  <c r="O34" i="1"/>
  <c r="N35" i="1"/>
  <c r="N36" i="1"/>
  <c r="N37" i="1"/>
  <c r="N38" i="1"/>
  <c r="N39" i="1"/>
  <c r="N40" i="1"/>
  <c r="N41" i="1"/>
  <c r="N42" i="1"/>
  <c r="N43" i="1"/>
  <c r="N34" i="1"/>
  <c r="L35" i="1"/>
  <c r="L36" i="1"/>
  <c r="L37" i="1"/>
  <c r="L38" i="1"/>
  <c r="L39" i="1"/>
  <c r="L40" i="1"/>
  <c r="L41" i="1"/>
  <c r="L42" i="1"/>
  <c r="L43" i="1"/>
  <c r="L34" i="1"/>
  <c r="K35" i="1"/>
  <c r="K36" i="1"/>
  <c r="K37" i="1"/>
  <c r="K38" i="1"/>
  <c r="K39" i="1"/>
  <c r="K40" i="1"/>
  <c r="K41" i="1"/>
  <c r="K42" i="1"/>
  <c r="K43" i="1"/>
  <c r="K34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2" i="1"/>
  <c r="I26" i="6" l="1"/>
  <c r="F41" i="6" s="1"/>
  <c r="I27" i="6"/>
  <c r="F42" i="6" s="1"/>
  <c r="I28" i="6"/>
  <c r="F43" i="6" s="1"/>
  <c r="I29" i="6"/>
  <c r="F44" i="6" s="1"/>
  <c r="I30" i="6"/>
  <c r="F45" i="6" s="1"/>
  <c r="I31" i="6"/>
  <c r="F46" i="6" s="1"/>
  <c r="I32" i="6"/>
  <c r="F47" i="6" s="1"/>
  <c r="I33" i="6"/>
  <c r="F48" i="6" s="1"/>
  <c r="I34" i="6"/>
  <c r="F49" i="6" s="1"/>
  <c r="I35" i="6"/>
  <c r="F50" i="6" s="1"/>
  <c r="I36" i="6"/>
  <c r="F51" i="6" s="1"/>
  <c r="I25" i="6"/>
  <c r="F40" i="6" s="1"/>
  <c r="H26" i="6"/>
  <c r="E41" i="6" s="1"/>
  <c r="H41" i="6" s="1"/>
  <c r="M6" i="7" s="1"/>
  <c r="H27" i="6"/>
  <c r="E42" i="6" s="1"/>
  <c r="H42" i="6" s="1"/>
  <c r="M7" i="7" s="1"/>
  <c r="H28" i="6"/>
  <c r="E43" i="6" s="1"/>
  <c r="H43" i="6" s="1"/>
  <c r="M8" i="7" s="1"/>
  <c r="H29" i="6"/>
  <c r="E44" i="6" s="1"/>
  <c r="H44" i="6" s="1"/>
  <c r="M9" i="7" s="1"/>
  <c r="H30" i="6"/>
  <c r="E45" i="6" s="1"/>
  <c r="H45" i="6" s="1"/>
  <c r="M10" i="7" s="1"/>
  <c r="H31" i="6"/>
  <c r="E46" i="6" s="1"/>
  <c r="H46" i="6" s="1"/>
  <c r="M11" i="7" s="1"/>
  <c r="H32" i="6"/>
  <c r="E47" i="6" s="1"/>
  <c r="H47" i="6" s="1"/>
  <c r="M12" i="7" s="1"/>
  <c r="H33" i="6"/>
  <c r="E48" i="6" s="1"/>
  <c r="H48" i="6" s="1"/>
  <c r="M13" i="7" s="1"/>
  <c r="H34" i="6"/>
  <c r="E49" i="6" s="1"/>
  <c r="H49" i="6" s="1"/>
  <c r="M14" i="7" s="1"/>
  <c r="H35" i="6"/>
  <c r="E50" i="6" s="1"/>
  <c r="H50" i="6" s="1"/>
  <c r="M15" i="7" s="1"/>
  <c r="H36" i="6"/>
  <c r="E51" i="6" s="1"/>
  <c r="H51" i="6" s="1"/>
  <c r="M16" i="7" s="1"/>
  <c r="H25" i="6"/>
  <c r="E40" i="6" s="1"/>
  <c r="H40" i="6" s="1"/>
  <c r="M5" i="7" s="1"/>
  <c r="P43" i="1"/>
  <c r="G15" i="7" s="1"/>
  <c r="P35" i="1"/>
  <c r="G6" i="7" s="1"/>
  <c r="I6" i="7" s="1"/>
  <c r="P6" i="7" s="1"/>
  <c r="P37" i="1"/>
  <c r="G8" i="7" s="1"/>
  <c r="P38" i="1"/>
  <c r="G10" i="7" s="1"/>
  <c r="P39" i="1"/>
  <c r="G11" i="7" s="1"/>
  <c r="P34" i="1"/>
  <c r="G5" i="7" s="1"/>
  <c r="M35" i="1"/>
  <c r="Q35" i="1" s="1"/>
  <c r="M36" i="1"/>
  <c r="F7" i="7" s="1"/>
  <c r="M34" i="1"/>
  <c r="K32" i="2"/>
  <c r="N32" i="2"/>
  <c r="M32" i="2"/>
  <c r="J32" i="2"/>
  <c r="M17" i="7" l="1"/>
  <c r="Q34" i="1"/>
  <c r="F5" i="7"/>
  <c r="M42" i="1"/>
  <c r="F14" i="7" s="1"/>
  <c r="M38" i="1"/>
  <c r="M43" i="1"/>
  <c r="M40" i="1"/>
  <c r="F12" i="7" s="1"/>
  <c r="P42" i="1"/>
  <c r="G14" i="7" s="1"/>
  <c r="P36" i="1"/>
  <c r="M37" i="1"/>
  <c r="P41" i="1"/>
  <c r="G13" i="7" s="1"/>
  <c r="M41" i="1"/>
  <c r="M39" i="1"/>
  <c r="P40" i="1"/>
  <c r="G12" i="7" s="1"/>
  <c r="AG5" i="7"/>
  <c r="AG6" i="7"/>
  <c r="AG7" i="7"/>
  <c r="AG8" i="7"/>
  <c r="AG9" i="7"/>
  <c r="AG10" i="7"/>
  <c r="AG11" i="7"/>
  <c r="AG12" i="7"/>
  <c r="AG13" i="7"/>
  <c r="AG14" i="7"/>
  <c r="AG15" i="7"/>
  <c r="I14" i="7" l="1"/>
  <c r="P14" i="7" s="1"/>
  <c r="Q43" i="1"/>
  <c r="F15" i="7"/>
  <c r="I15" i="7" s="1"/>
  <c r="P15" i="7" s="1"/>
  <c r="Q38" i="1"/>
  <c r="F10" i="7"/>
  <c r="I10" i="7" s="1"/>
  <c r="P10" i="7" s="1"/>
  <c r="Q37" i="1"/>
  <c r="F8" i="7"/>
  <c r="I8" i="7" s="1"/>
  <c r="P8" i="7" s="1"/>
  <c r="Q36" i="1"/>
  <c r="G7" i="7"/>
  <c r="I12" i="7"/>
  <c r="P12" i="7" s="1"/>
  <c r="Q39" i="1"/>
  <c r="F11" i="7"/>
  <c r="I11" i="7" s="1"/>
  <c r="P11" i="7" s="1"/>
  <c r="Q41" i="1"/>
  <c r="F13" i="7"/>
  <c r="I13" i="7" s="1"/>
  <c r="P13" i="7" s="1"/>
  <c r="T6" i="7"/>
  <c r="AG4" i="7"/>
  <c r="AG16" i="7" s="1"/>
  <c r="Q42" i="1"/>
  <c r="Q40" i="1"/>
  <c r="AA5" i="7"/>
  <c r="AA6" i="7"/>
  <c r="AA7" i="7"/>
  <c r="AA8" i="7"/>
  <c r="AA9" i="7"/>
  <c r="AA10" i="7"/>
  <c r="AA11" i="7"/>
  <c r="AA12" i="7"/>
  <c r="AA13" i="7"/>
  <c r="AA14" i="7"/>
  <c r="AA15" i="7"/>
  <c r="AA4" i="7"/>
  <c r="G17" i="7" l="1"/>
  <c r="I7" i="7"/>
  <c r="P5" i="7"/>
  <c r="F17" i="7"/>
  <c r="AA16" i="7"/>
  <c r="C7" i="6"/>
  <c r="I7" i="6" s="1"/>
  <c r="C8" i="6"/>
  <c r="I8" i="6" s="1"/>
  <c r="C9" i="6"/>
  <c r="I9" i="6" s="1"/>
  <c r="C10" i="6"/>
  <c r="I10" i="6" s="1"/>
  <c r="C11" i="6"/>
  <c r="I11" i="6" s="1"/>
  <c r="C12" i="6"/>
  <c r="I12" i="6" s="1"/>
  <c r="C13" i="6"/>
  <c r="I13" i="6" s="1"/>
  <c r="C14" i="6"/>
  <c r="I14" i="6" s="1"/>
  <c r="C15" i="6"/>
  <c r="I15" i="6" s="1"/>
  <c r="C16" i="6"/>
  <c r="I16" i="6" s="1"/>
  <c r="C17" i="6"/>
  <c r="I17" i="6" s="1"/>
  <c r="C18" i="6"/>
  <c r="C6" i="6"/>
  <c r="I6" i="6" s="1"/>
  <c r="P7" i="7" l="1"/>
  <c r="P17" i="7" s="1"/>
  <c r="I17" i="7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C390" i="8"/>
  <c r="C389" i="8"/>
  <c r="C387" i="8"/>
  <c r="C386" i="8"/>
  <c r="C384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120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2" i="8"/>
  <c r="AH5" i="7" l="1"/>
  <c r="AH6" i="7"/>
  <c r="AH7" i="7"/>
  <c r="AH8" i="7"/>
  <c r="AH9" i="7"/>
  <c r="AH10" i="7"/>
  <c r="AH11" i="7"/>
  <c r="AH12" i="7"/>
  <c r="AH13" i="7"/>
  <c r="AH14" i="7"/>
  <c r="AH15" i="7"/>
  <c r="AH4" i="7"/>
  <c r="AF5" i="7"/>
  <c r="AF6" i="7"/>
  <c r="AF7" i="7"/>
  <c r="AF8" i="7"/>
  <c r="AF9" i="7"/>
  <c r="AF10" i="7"/>
  <c r="AF11" i="7"/>
  <c r="AF12" i="7"/>
  <c r="AF13" i="7"/>
  <c r="AF14" i="7"/>
  <c r="AF15" i="7"/>
  <c r="AF4" i="7"/>
  <c r="AE5" i="7"/>
  <c r="AE6" i="7"/>
  <c r="AE7" i="7"/>
  <c r="AE8" i="7"/>
  <c r="AE9" i="7"/>
  <c r="AE10" i="7"/>
  <c r="AE11" i="7"/>
  <c r="AE12" i="7"/>
  <c r="AE13" i="7"/>
  <c r="AE14" i="7"/>
  <c r="AE15" i="7"/>
  <c r="AE4" i="7"/>
  <c r="U7" i="7"/>
  <c r="U6" i="7"/>
  <c r="U5" i="7"/>
  <c r="AE16" i="7" l="1"/>
  <c r="AF16" i="7"/>
  <c r="AH16" i="7"/>
  <c r="X5" i="7"/>
  <c r="X10" i="7"/>
  <c r="AI4" i="7"/>
  <c r="Y15" i="7"/>
  <c r="X13" i="7"/>
  <c r="X14" i="7"/>
  <c r="X12" i="7"/>
  <c r="X15" i="7"/>
  <c r="AI15" i="7"/>
  <c r="AI14" i="7"/>
  <c r="AI13" i="7"/>
  <c r="AI12" i="7"/>
  <c r="AI11" i="7"/>
  <c r="AI10" i="7"/>
  <c r="AI8" i="7"/>
  <c r="AI7" i="7"/>
  <c r="AI9" i="7"/>
  <c r="AI6" i="7"/>
  <c r="AI5" i="7"/>
  <c r="Y8" i="7"/>
  <c r="U4" i="7"/>
  <c r="U8" i="7" s="1"/>
  <c r="O32" i="2"/>
  <c r="AI16" i="7" l="1"/>
  <c r="X8" i="7"/>
  <c r="X11" i="7"/>
  <c r="X9" i="7"/>
  <c r="X7" i="7"/>
  <c r="X6" i="7"/>
  <c r="L32" i="2"/>
  <c r="T5" i="7"/>
  <c r="Y5" i="7"/>
  <c r="Y7" i="7"/>
  <c r="Y14" i="7"/>
  <c r="Y12" i="7"/>
  <c r="Y10" i="7"/>
  <c r="Y13" i="7"/>
  <c r="Y11" i="7"/>
  <c r="Y9" i="7"/>
  <c r="Y6" i="7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47" i="2"/>
  <c r="P32" i="2" l="1"/>
  <c r="T4" i="7"/>
  <c r="T8" i="7" s="1"/>
  <c r="S5" i="7"/>
  <c r="Y4" i="7"/>
  <c r="Y16" i="7" s="1"/>
  <c r="S4" i="7"/>
  <c r="Z4" i="7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" i="2"/>
  <c r="X4" i="7" l="1"/>
  <c r="S6" i="7"/>
  <c r="S8" i="7" s="1"/>
  <c r="U9" i="7" s="1"/>
  <c r="AB4" i="7" l="1"/>
  <c r="X16" i="7"/>
  <c r="Z6" i="7"/>
  <c r="AB6" i="7" s="1"/>
  <c r="Z9" i="7"/>
  <c r="AB9" i="7" s="1"/>
  <c r="Z11" i="7"/>
  <c r="AB11" i="7" s="1"/>
  <c r="Z10" i="7"/>
  <c r="AB10" i="7" s="1"/>
  <c r="Z13" i="7"/>
  <c r="AB13" i="7" s="1"/>
  <c r="Z15" i="7"/>
  <c r="AB15" i="7" s="1"/>
  <c r="Z8" i="7"/>
  <c r="AB8" i="7" s="1"/>
  <c r="Z14" i="7"/>
  <c r="AB14" i="7" s="1"/>
  <c r="Z12" i="7"/>
  <c r="Z7" i="7"/>
  <c r="AB7" i="7" s="1"/>
  <c r="Z5" i="7"/>
  <c r="AB5" i="7" s="1"/>
  <c r="AB12" i="7" l="1"/>
  <c r="Z16" i="7"/>
  <c r="AB16" i="7" s="1"/>
</calcChain>
</file>

<file path=xl/sharedStrings.xml><?xml version="1.0" encoding="utf-8"?>
<sst xmlns="http://schemas.openxmlformats.org/spreadsheetml/2006/main" count="16920" uniqueCount="4012">
  <si>
    <t>Locatie ID</t>
  </si>
  <si>
    <t>Naam</t>
  </si>
  <si>
    <t>Gemeente</t>
  </si>
  <si>
    <t>Fase</t>
  </si>
  <si>
    <t>Vermogen (MW)</t>
  </si>
  <si>
    <t>1680zon2</t>
  </si>
  <si>
    <t>Voorterrein Avebe, Gasselternijveen</t>
  </si>
  <si>
    <t>Aa en Hunze</t>
  </si>
  <si>
    <t>3. Lopende vergunningaanvraag</t>
  </si>
  <si>
    <t>SDE1746850</t>
  </si>
  <si>
    <t>0106zon3</t>
  </si>
  <si>
    <t>Zonnepark Assen-Zuid</t>
  </si>
  <si>
    <t>Assen</t>
  </si>
  <si>
    <t>2. Vergunning verleend</t>
  </si>
  <si>
    <t>SDE1910238</t>
  </si>
  <si>
    <t>0106zon4</t>
  </si>
  <si>
    <t>Zonnepark De Lichtkiem</t>
  </si>
  <si>
    <t>SDE1919205</t>
  </si>
  <si>
    <t>0106zon5</t>
  </si>
  <si>
    <t>Drijvend zonnepark Ubbena II</t>
  </si>
  <si>
    <t>1681zon2</t>
  </si>
  <si>
    <t>Daalkampen, Borger</t>
  </si>
  <si>
    <t>Borger-Odoorn</t>
  </si>
  <si>
    <t>SDE1824649</t>
  </si>
  <si>
    <t>1681zon4</t>
  </si>
  <si>
    <t>Zonnepark Exloo, Exloo</t>
  </si>
  <si>
    <t>SDE1826054</t>
  </si>
  <si>
    <t>1681zon5</t>
  </si>
  <si>
    <t>Paardetangendijk, Buinerveen</t>
  </si>
  <si>
    <t>SDE1827963</t>
  </si>
  <si>
    <t>1681zon6</t>
  </si>
  <si>
    <t>Zonnepark Hooghweg, Buinen</t>
  </si>
  <si>
    <t>1681zon7</t>
  </si>
  <si>
    <t>Zonnepark Westdorp, Westdorp</t>
  </si>
  <si>
    <t>SDE1829756</t>
  </si>
  <si>
    <t>1681zon8</t>
  </si>
  <si>
    <t>Zonnepark Valthermond, Valthermond</t>
  </si>
  <si>
    <t>1681zon9</t>
  </si>
  <si>
    <t>Zonnepark Nieuw Buinen, voorm. vloeivelden Avebe</t>
  </si>
  <si>
    <t>1681zon11</t>
  </si>
  <si>
    <t>Zonnepark Wollerich, Nieuw Buinen</t>
  </si>
  <si>
    <t>SDE1926423</t>
  </si>
  <si>
    <t>1681zon12</t>
  </si>
  <si>
    <t>Zonnepark Drouwenerzon, Nieuw Buinen</t>
  </si>
  <si>
    <t>SDE1929470</t>
  </si>
  <si>
    <t>0109zon1</t>
  </si>
  <si>
    <t>Coevorden, De Watering, Dwarspad deelgebied1</t>
  </si>
  <si>
    <t>Coevorden</t>
  </si>
  <si>
    <t>SDE1795757</t>
  </si>
  <si>
    <t>0109zon2</t>
  </si>
  <si>
    <t>Coevorden, Prinsen, Dwarspad deelgebied 2</t>
  </si>
  <si>
    <t>0109zon3</t>
  </si>
  <si>
    <t>Zonneakker Krimweg - Nieuwe Dijk, Coevorden</t>
  </si>
  <si>
    <t>SDE1771855</t>
  </si>
  <si>
    <t>0109zon4</t>
  </si>
  <si>
    <t>Zonneakker Wachtum</t>
  </si>
  <si>
    <t>SDE1735920</t>
  </si>
  <si>
    <t>0109zon5</t>
  </si>
  <si>
    <t>Zonnepark Haarstdiek, Sleen</t>
  </si>
  <si>
    <t>SDE1739595</t>
  </si>
  <si>
    <t>0109zon6</t>
  </si>
  <si>
    <t>Zonnepark de Hulteweg</t>
  </si>
  <si>
    <t>0109zon8</t>
  </si>
  <si>
    <t>Zonnevelden Dwarspad - Dreef te Coevorden</t>
  </si>
  <si>
    <t>0109zon9</t>
  </si>
  <si>
    <t>Zonnepark Coevorderkanaal</t>
  </si>
  <si>
    <t>0114zon2</t>
  </si>
  <si>
    <t xml:space="preserve">Emmen, Rundedal Agro Energie </t>
  </si>
  <si>
    <t>Emmen</t>
  </si>
  <si>
    <t>SDE1782962</t>
  </si>
  <si>
    <t>0114zon5</t>
  </si>
  <si>
    <t>Veenakkers (Pottendijk), Nieuw Weerdinge</t>
  </si>
  <si>
    <t>SDE1819533</t>
  </si>
  <si>
    <t>0114zon9</t>
  </si>
  <si>
    <t>GZI</t>
  </si>
  <si>
    <t>SDE1829363</t>
  </si>
  <si>
    <t>0114zon15</t>
  </si>
  <si>
    <t>Energiepark Pottendijk (zon)</t>
  </si>
  <si>
    <t>0114zon13</t>
  </si>
  <si>
    <t>zonneakker Ep Schuilinghstraat, Emmer-Compascuum</t>
  </si>
  <si>
    <t>Hoogeveen</t>
  </si>
  <si>
    <t>0118zon4</t>
  </si>
  <si>
    <t>Zonnepark Gijsselterweg, Gijselte</t>
  </si>
  <si>
    <t>SDE1825822</t>
  </si>
  <si>
    <t>0118zon5</t>
  </si>
  <si>
    <t>Zonnepark Zwarte Water, Pesse</t>
  </si>
  <si>
    <t>SDE1825549</t>
  </si>
  <si>
    <t>0118zon6</t>
  </si>
  <si>
    <t>Zonnepark langs A28, Fluitenberg</t>
  </si>
  <si>
    <t>SDE1820175</t>
  </si>
  <si>
    <t>0118zon8</t>
  </si>
  <si>
    <t>Zonnepark langs A37 (Coevorderstraatweg, Noordscheschut)</t>
  </si>
  <si>
    <t>SDE1825798</t>
  </si>
  <si>
    <t>0118zon9</t>
  </si>
  <si>
    <t>Zonnepark Hendrik Reindersweg 14b, Pesse</t>
  </si>
  <si>
    <t>SDE1910654</t>
  </si>
  <si>
    <t>Zonnepark Kerkweg, Pesse</t>
  </si>
  <si>
    <t>0118zon18</t>
  </si>
  <si>
    <t>Ten zuiden Langedijk/Hollandscheveldse Opgaande</t>
  </si>
  <si>
    <t>0118zon15</t>
  </si>
  <si>
    <t>Meerboomweg Powefield</t>
  </si>
  <si>
    <t>0118zon16</t>
  </si>
  <si>
    <t>Zonnepark Joh Poststraat 8, Nieuwlande</t>
  </si>
  <si>
    <t>0118zon17</t>
  </si>
  <si>
    <t>Wilfred Stillweg Hollandscheveld</t>
  </si>
  <si>
    <t>0118zon14</t>
  </si>
  <si>
    <t>Zonnepark Klaverblad A28/A37 (Oosterveld 1)  (NEO Energie)</t>
  </si>
  <si>
    <t>0119zon3</t>
  </si>
  <si>
    <t>Zonnepark Nieuwveense Landen</t>
  </si>
  <si>
    <t>Meppel</t>
  </si>
  <si>
    <t>1731zon2</t>
  </si>
  <si>
    <t>Smilde, Leemdijk</t>
  </si>
  <si>
    <t>Midden-Drenthe</t>
  </si>
  <si>
    <t>SDE1703253</t>
  </si>
  <si>
    <t>1731zon3</t>
  </si>
  <si>
    <t>SDE1824591</t>
  </si>
  <si>
    <t>1731zon9</t>
  </si>
  <si>
    <t>Attero, Wijster</t>
  </si>
  <si>
    <t xml:space="preserve">Drijvend zonnepark Zandwinplas tussen Beiler
 Vaart en de Mussels, Beilen </t>
  </si>
  <si>
    <t>Noordenveld</t>
  </si>
  <si>
    <t>1699zon2</t>
  </si>
  <si>
    <t>Bedrijventerrein Haarveld Dwazziewegen, Roden</t>
  </si>
  <si>
    <t>1699zon9</t>
  </si>
  <si>
    <t>Zonnepark Halo</t>
  </si>
  <si>
    <t>Tynaarlo</t>
  </si>
  <si>
    <t>Westerveld</t>
  </si>
  <si>
    <t>1680zon1</t>
  </si>
  <si>
    <t xml:space="preserve">Zonnepark Nieuw Annerveen, Hunzeweg 41 </t>
  </si>
  <si>
    <t>1. Gerealiseerd</t>
  </si>
  <si>
    <t>SDE1702483</t>
  </si>
  <si>
    <t>0106zon1</t>
  </si>
  <si>
    <t>Zonnepark XXL, TT-circuit Assen</t>
  </si>
  <si>
    <t>0106zon2</t>
  </si>
  <si>
    <t>Zonnepark vuilstort Ubbena</t>
  </si>
  <si>
    <t>1681zon1</t>
  </si>
  <si>
    <t>Zonnepark Drenthe, Tweede Exloërmond</t>
  </si>
  <si>
    <t>SDE1352853</t>
  </si>
  <si>
    <t>0114zon1</t>
  </si>
  <si>
    <t>Zonnepark Lange Runde, Barger Compascuum</t>
  </si>
  <si>
    <t>SDE1601099</t>
  </si>
  <si>
    <t>0118zon3</t>
  </si>
  <si>
    <t xml:space="preserve">Zonnepark het Oosterveld II </t>
  </si>
  <si>
    <t>SDE1820700</t>
  </si>
  <si>
    <t>0114zon4</t>
  </si>
  <si>
    <t>Oranjedorp, Oranjepoort</t>
  </si>
  <si>
    <t>SDE1755283</t>
  </si>
  <si>
    <t>0119zon1</t>
  </si>
  <si>
    <t>Rogat, sluiseiland</t>
  </si>
  <si>
    <t>1731zon1</t>
  </si>
  <si>
    <t>Nieuweroord, Middenraai 22</t>
  </si>
  <si>
    <t>SDE1816821</t>
  </si>
  <si>
    <t>1730zon1</t>
  </si>
  <si>
    <t>Drijvend zonnepark zandwinplas Tynaarlo</t>
  </si>
  <si>
    <t>SDE1645571</t>
  </si>
  <si>
    <t>1730zon2</t>
  </si>
  <si>
    <t>Zonnepark Energielandgoed Groningen Airport Eelde</t>
  </si>
  <si>
    <t>SDE1762062</t>
  </si>
  <si>
    <t>1680wind1</t>
  </si>
  <si>
    <t>OM1.1</t>
  </si>
  <si>
    <t>SDE1622193</t>
  </si>
  <si>
    <t>1680wind10</t>
  </si>
  <si>
    <t>OM-2.3</t>
  </si>
  <si>
    <t>SDE1624292</t>
  </si>
  <si>
    <t>1680wind11</t>
  </si>
  <si>
    <t>OM-2.4</t>
  </si>
  <si>
    <t>SDE1608139</t>
  </si>
  <si>
    <t>1680wind12</t>
  </si>
  <si>
    <t>OM-2.5</t>
  </si>
  <si>
    <t>SDE1667494</t>
  </si>
  <si>
    <t>1680wind13</t>
  </si>
  <si>
    <t>OM-2.6</t>
  </si>
  <si>
    <t>SDE1662160</t>
  </si>
  <si>
    <t>1680wind14</t>
  </si>
  <si>
    <t>OM-2.7</t>
  </si>
  <si>
    <t>SDE1628128</t>
  </si>
  <si>
    <t>1680wind15</t>
  </si>
  <si>
    <t>OM-2.8</t>
  </si>
  <si>
    <t>SDE1678025</t>
  </si>
  <si>
    <t>1680wind16</t>
  </si>
  <si>
    <t>OM-2.9</t>
  </si>
  <si>
    <t>SDE1605315</t>
  </si>
  <si>
    <t>1680wind2</t>
  </si>
  <si>
    <t>OM1.2</t>
  </si>
  <si>
    <t>SDE1635108</t>
  </si>
  <si>
    <t>1680wind3</t>
  </si>
  <si>
    <t>OM1.3</t>
  </si>
  <si>
    <t>SDE1690266</t>
  </si>
  <si>
    <t>1680wind4</t>
  </si>
  <si>
    <t>OM1.4</t>
  </si>
  <si>
    <t>SDE1683111</t>
  </si>
  <si>
    <t>1680wind5</t>
  </si>
  <si>
    <t>OM1.5</t>
  </si>
  <si>
    <t>SDE1689719</t>
  </si>
  <si>
    <t>1680wind6</t>
  </si>
  <si>
    <t>OM1.6</t>
  </si>
  <si>
    <t>SDE1678558</t>
  </si>
  <si>
    <t>1680wind7</t>
  </si>
  <si>
    <t>OM1.7</t>
  </si>
  <si>
    <t>SDE1640778</t>
  </si>
  <si>
    <t>1680wind8</t>
  </si>
  <si>
    <t>OM-2.1</t>
  </si>
  <si>
    <t>SDE1621263</t>
  </si>
  <si>
    <t>1680wind9</t>
  </si>
  <si>
    <t>OM-2.2</t>
  </si>
  <si>
    <t>SDE1653433</t>
  </si>
  <si>
    <t>1681wind1</t>
  </si>
  <si>
    <t>DEE-1.1</t>
  </si>
  <si>
    <t>SDE1676170</t>
  </si>
  <si>
    <t>1681wind10</t>
  </si>
  <si>
    <t>DEE-2.1</t>
  </si>
  <si>
    <t>SDE1617753</t>
  </si>
  <si>
    <t>1681wind11</t>
  </si>
  <si>
    <t>DEE-2.2</t>
  </si>
  <si>
    <t>SDE1603080</t>
  </si>
  <si>
    <t>1681wind12</t>
  </si>
  <si>
    <t>DEE-2.3</t>
  </si>
  <si>
    <t>SDE1675238</t>
  </si>
  <si>
    <t>1681wind13</t>
  </si>
  <si>
    <t>DEE-2.4</t>
  </si>
  <si>
    <t>SDE1661050</t>
  </si>
  <si>
    <t>1681wind14</t>
  </si>
  <si>
    <t>DEE-2.5</t>
  </si>
  <si>
    <t>SDE1627336</t>
  </si>
  <si>
    <t>1681wind15</t>
  </si>
  <si>
    <t>DEE-2.6</t>
  </si>
  <si>
    <t>SDE1645550</t>
  </si>
  <si>
    <t>1681wind16</t>
  </si>
  <si>
    <t>DEE-2.7</t>
  </si>
  <si>
    <t>SDE1673516</t>
  </si>
  <si>
    <t>1681wind17</t>
  </si>
  <si>
    <t>RH-1.1</t>
  </si>
  <si>
    <t>SDE1663810</t>
  </si>
  <si>
    <t>1681wind18</t>
  </si>
  <si>
    <t>RH-1.2</t>
  </si>
  <si>
    <t>SDE1602801</t>
  </si>
  <si>
    <t>1681wind19</t>
  </si>
  <si>
    <t>RH-1.3</t>
  </si>
  <si>
    <t>SDE1651462</t>
  </si>
  <si>
    <t>1681wind2</t>
  </si>
  <si>
    <t>DEE-1.2</t>
  </si>
  <si>
    <t>SDE1670450</t>
  </si>
  <si>
    <t>1681wind20</t>
  </si>
  <si>
    <t>RH-1.4</t>
  </si>
  <si>
    <t>SDE1640791</t>
  </si>
  <si>
    <t>1681wind21</t>
  </si>
  <si>
    <t>RH-1.5</t>
  </si>
  <si>
    <t>SDE1652682</t>
  </si>
  <si>
    <t>1681wind22</t>
  </si>
  <si>
    <t>RH-1.6</t>
  </si>
  <si>
    <t>SDE1604468</t>
  </si>
  <si>
    <t>1681wind23</t>
  </si>
  <si>
    <t>RH-1.7</t>
  </si>
  <si>
    <t>SDE1637580</t>
  </si>
  <si>
    <t>1681wind24</t>
  </si>
  <si>
    <t>RH-3.2</t>
  </si>
  <si>
    <t>SDE1674474</t>
  </si>
  <si>
    <t>1681wind25</t>
  </si>
  <si>
    <t>RH-3.3</t>
  </si>
  <si>
    <t>SDE1687785</t>
  </si>
  <si>
    <t>1681wind26</t>
  </si>
  <si>
    <t>RH-3.4</t>
  </si>
  <si>
    <t>SDE1649003</t>
  </si>
  <si>
    <t>1681wind27</t>
  </si>
  <si>
    <t>RH-3.5</t>
  </si>
  <si>
    <t>SDE1602665</t>
  </si>
  <si>
    <t>1681wind28</t>
  </si>
  <si>
    <t>RH-3.6</t>
  </si>
  <si>
    <t>SDE1637313</t>
  </si>
  <si>
    <t>1681wind29</t>
  </si>
  <si>
    <t>DEE-RH-3.1</t>
  </si>
  <si>
    <t>SDE1637479</t>
  </si>
  <si>
    <t>1681wind3</t>
  </si>
  <si>
    <t>DEE-1.3</t>
  </si>
  <si>
    <t>SDE1690541</t>
  </si>
  <si>
    <t>1681wind4</t>
  </si>
  <si>
    <t>DEE-1.4</t>
  </si>
  <si>
    <t>SDE1645065</t>
  </si>
  <si>
    <t>1681wind5</t>
  </si>
  <si>
    <t>DEE-1.5</t>
  </si>
  <si>
    <t>SDE1646243</t>
  </si>
  <si>
    <t>1681wind6</t>
  </si>
  <si>
    <t>DEE-1.6</t>
  </si>
  <si>
    <t>1681wind7</t>
  </si>
  <si>
    <t>DEE-1.7</t>
  </si>
  <si>
    <t>1681wind8</t>
  </si>
  <si>
    <t>DEE-1.8</t>
  </si>
  <si>
    <t>SDE1685803</t>
  </si>
  <si>
    <t>1681wind9</t>
  </si>
  <si>
    <t>DEE-1.9</t>
  </si>
  <si>
    <t>SDE1688401</t>
  </si>
  <si>
    <t>0109wind1</t>
  </si>
  <si>
    <t>Bril</t>
  </si>
  <si>
    <t>SDE1414138</t>
  </si>
  <si>
    <t>0109wind2</t>
  </si>
  <si>
    <t>Defensie3</t>
  </si>
  <si>
    <t>0109wind3</t>
  </si>
  <si>
    <t>Defensie2</t>
  </si>
  <si>
    <t>0109wind4</t>
  </si>
  <si>
    <t>Yard2</t>
  </si>
  <si>
    <t>SDE1368483</t>
  </si>
  <si>
    <t>0109wind5</t>
  </si>
  <si>
    <t>Defensie1</t>
  </si>
  <si>
    <t>0109wind6</t>
  </si>
  <si>
    <t>Yard1</t>
  </si>
  <si>
    <t>SDE1324012</t>
  </si>
  <si>
    <t>0109wind7</t>
  </si>
  <si>
    <t>IAMS</t>
  </si>
  <si>
    <t>SDE1061007</t>
  </si>
  <si>
    <t>0109wind8</t>
  </si>
  <si>
    <t>Yard3</t>
  </si>
  <si>
    <t>SDE1300546</t>
  </si>
  <si>
    <t>0109wind9</t>
  </si>
  <si>
    <t>Windpark Weijerswold</t>
  </si>
  <si>
    <t>SDE1702043</t>
  </si>
  <si>
    <t>0109wind10</t>
  </si>
  <si>
    <t>SDE1714713</t>
  </si>
  <si>
    <t>0109wind11</t>
  </si>
  <si>
    <t>SDE1754778</t>
  </si>
  <si>
    <t>0109wind12</t>
  </si>
  <si>
    <t>SDE1764824</t>
  </si>
  <si>
    <t>0109wind13</t>
  </si>
  <si>
    <t>Windpark Hulteweg</t>
  </si>
  <si>
    <t>SDE1770102</t>
  </si>
  <si>
    <t>0109wind14</t>
  </si>
  <si>
    <t>0109wind15</t>
  </si>
  <si>
    <t>SDE1734647</t>
  </si>
  <si>
    <t>0114wind1</t>
  </si>
  <si>
    <t>Windpark Pottendijk</t>
  </si>
  <si>
    <t>SDE1823769</t>
  </si>
  <si>
    <t>0114wind10</t>
  </si>
  <si>
    <t>0114wind11</t>
  </si>
  <si>
    <t>0114wind12</t>
  </si>
  <si>
    <t>0114wind13</t>
  </si>
  <si>
    <t>0114wind14</t>
  </si>
  <si>
    <t>0114wind2</t>
  </si>
  <si>
    <t>0114wind3</t>
  </si>
  <si>
    <t>0114wind4</t>
  </si>
  <si>
    <t>0114wind5</t>
  </si>
  <si>
    <t>0114wind6</t>
  </si>
  <si>
    <t>0114wind7</t>
  </si>
  <si>
    <t>0114wind8</t>
  </si>
  <si>
    <t>0114wind9</t>
  </si>
  <si>
    <t>0114wind15</t>
  </si>
  <si>
    <t>Windpark N34 Emmen</t>
  </si>
  <si>
    <t>0114wind16</t>
  </si>
  <si>
    <t>Windpark Zwartenbergerweg / SEREH</t>
  </si>
  <si>
    <t>0119wind1</t>
  </si>
  <si>
    <t>Bramenweg</t>
  </si>
  <si>
    <t>Gerealiseerd</t>
  </si>
  <si>
    <t>1b. In aanbouw</t>
  </si>
  <si>
    <t>1731zon10</t>
  </si>
  <si>
    <t>0118zon19</t>
  </si>
  <si>
    <t>Vermogen (TWh)</t>
  </si>
  <si>
    <t>Bron: https://www.rvo.nl/sites/default/files/2020/07/SDEplus-projecten-in-beheer-juli-2020.xlsx</t>
  </si>
  <si>
    <t>Projecten in beheer SDE(+), peildatum 17 september 2020</t>
  </si>
  <si>
    <t>SDE ronde</t>
  </si>
  <si>
    <t>Referentie</t>
  </si>
  <si>
    <t>Thema</t>
  </si>
  <si>
    <t>Categorie</t>
  </si>
  <si>
    <t>Aanvrager Naam</t>
  </si>
  <si>
    <t>Adres</t>
  </si>
  <si>
    <t>Postcode</t>
  </si>
  <si>
    <t>Plaats lokatie</t>
  </si>
  <si>
    <t>Provincie</t>
  </si>
  <si>
    <t>Vermogen [MW]</t>
  </si>
  <si>
    <t>Beschikte productie per jaar [MWh]</t>
  </si>
  <si>
    <t>Looptijd [jr.]</t>
  </si>
  <si>
    <t>Maximale subsidie [€]</t>
  </si>
  <si>
    <t>Opstelling zon-pv</t>
  </si>
  <si>
    <t>SDE 2008</t>
  </si>
  <si>
    <t>SDE0800061</t>
  </si>
  <si>
    <t>Zon</t>
  </si>
  <si>
    <t>2008 Zon-PV</t>
  </si>
  <si>
    <t>***</t>
  </si>
  <si>
    <t>8385**</t>
  </si>
  <si>
    <t>VLEDDERVEEN</t>
  </si>
  <si>
    <t>Drenthe</t>
  </si>
  <si>
    <t>n.b.</t>
  </si>
  <si>
    <t>Ja</t>
  </si>
  <si>
    <t>SDE0800075</t>
  </si>
  <si>
    <t>7916**</t>
  </si>
  <si>
    <t>ELIM</t>
  </si>
  <si>
    <t>SDE0800118</t>
  </si>
  <si>
    <t>7908**</t>
  </si>
  <si>
    <t>HOOGEVEEN</t>
  </si>
  <si>
    <t>SDE0800186</t>
  </si>
  <si>
    <t>Het Apostolisch Genootschap</t>
  </si>
  <si>
    <t>Meerstraat 205</t>
  </si>
  <si>
    <t>7815XE</t>
  </si>
  <si>
    <t>EMMEN</t>
  </si>
  <si>
    <t>SDE0800188</t>
  </si>
  <si>
    <t>Evenaar 19</t>
  </si>
  <si>
    <t>7891CD</t>
  </si>
  <si>
    <t>KLAZIENAVEEN</t>
  </si>
  <si>
    <t>SDE0800194</t>
  </si>
  <si>
    <t>Witte de Withstraat 2</t>
  </si>
  <si>
    <t>7942AG</t>
  </si>
  <si>
    <t>MEPPEL</t>
  </si>
  <si>
    <t>SDE0800234</t>
  </si>
  <si>
    <t>Selma Lagerloflaan 5</t>
  </si>
  <si>
    <t>9406KB</t>
  </si>
  <si>
    <t>ASSEN</t>
  </si>
  <si>
    <t>SDE0800238</t>
  </si>
  <si>
    <t>9418**</t>
  </si>
  <si>
    <t>WIJSTER</t>
  </si>
  <si>
    <t>SDE0800255</t>
  </si>
  <si>
    <t>9331**</t>
  </si>
  <si>
    <t>NORG</t>
  </si>
  <si>
    <t>SDE0800263</t>
  </si>
  <si>
    <t>9321**</t>
  </si>
  <si>
    <t>PEIZE</t>
  </si>
  <si>
    <t>SDE0800269</t>
  </si>
  <si>
    <t>9454**</t>
  </si>
  <si>
    <t>EKEHAAR</t>
  </si>
  <si>
    <t>SDE0800276</t>
  </si>
  <si>
    <t>9431**</t>
  </si>
  <si>
    <t>WESTERBORK</t>
  </si>
  <si>
    <t>SDE0800299</t>
  </si>
  <si>
    <t>9481**</t>
  </si>
  <si>
    <t>VRIES</t>
  </si>
  <si>
    <t>SDE0800309</t>
  </si>
  <si>
    <t>7921**</t>
  </si>
  <si>
    <t>ZUIDWOLDE DR</t>
  </si>
  <si>
    <t>SDE0800321</t>
  </si>
  <si>
    <t>9403**</t>
  </si>
  <si>
    <t>SDE0800371</t>
  </si>
  <si>
    <t>SDE0800426</t>
  </si>
  <si>
    <t>7881**</t>
  </si>
  <si>
    <t>EMMER-COMPASCUUM</t>
  </si>
  <si>
    <t>SDE0800482</t>
  </si>
  <si>
    <t>9471**</t>
  </si>
  <si>
    <t>ZUIDLAREN</t>
  </si>
  <si>
    <t>SDE0800513</t>
  </si>
  <si>
    <t>9444**</t>
  </si>
  <si>
    <t>GROLLOO</t>
  </si>
  <si>
    <t>SDE0800537</t>
  </si>
  <si>
    <t>9311**</t>
  </si>
  <si>
    <t>NIEUW-RODEN</t>
  </si>
  <si>
    <t>SDE0800571</t>
  </si>
  <si>
    <t>Gerto Beheer B.V.</t>
  </si>
  <si>
    <t>Hoofdstraat 35</t>
  </si>
  <si>
    <t>9454PK</t>
  </si>
  <si>
    <t>SDE0800618</t>
  </si>
  <si>
    <t>SDE0800848</t>
  </si>
  <si>
    <t>SDE0800915</t>
  </si>
  <si>
    <t>9435**</t>
  </si>
  <si>
    <t>BRUNTINGE</t>
  </si>
  <si>
    <t>SDE0800992</t>
  </si>
  <si>
    <t>7981**</t>
  </si>
  <si>
    <t>DIEVER</t>
  </si>
  <si>
    <t>SDE0801048</t>
  </si>
  <si>
    <t>Van Middelkoop C.V.</t>
  </si>
  <si>
    <t>Noordeinde 10</t>
  </si>
  <si>
    <t>9497PL</t>
  </si>
  <si>
    <t>DONDEREN</t>
  </si>
  <si>
    <t>SDE0801152</t>
  </si>
  <si>
    <t>7933**</t>
  </si>
  <si>
    <t>PESSE</t>
  </si>
  <si>
    <t>SDE0801194</t>
  </si>
  <si>
    <t>7991**</t>
  </si>
  <si>
    <t>DWINGELOO</t>
  </si>
  <si>
    <t>SDE0801300</t>
  </si>
  <si>
    <t>9474**</t>
  </si>
  <si>
    <t>ZUIDLAARDERVEEN</t>
  </si>
  <si>
    <t>SDE0801628</t>
  </si>
  <si>
    <t>9461**</t>
  </si>
  <si>
    <t>GIETEN</t>
  </si>
  <si>
    <t>SDE0801650</t>
  </si>
  <si>
    <t>7741**</t>
  </si>
  <si>
    <t>COEVORDEN</t>
  </si>
  <si>
    <t>SDE0801651</t>
  </si>
  <si>
    <t>7751**</t>
  </si>
  <si>
    <t>DALEN</t>
  </si>
  <si>
    <t>SDE0801689</t>
  </si>
  <si>
    <t>SDE0801694</t>
  </si>
  <si>
    <t>7964**</t>
  </si>
  <si>
    <t>ANSEN</t>
  </si>
  <si>
    <t>SDE0801746</t>
  </si>
  <si>
    <t>SDE0801776</t>
  </si>
  <si>
    <t>SDE0801811</t>
  </si>
  <si>
    <t>7861**</t>
  </si>
  <si>
    <t>OOSTERHESSELEN</t>
  </si>
  <si>
    <t>SDE0801904</t>
  </si>
  <si>
    <t>SDE0802320</t>
  </si>
  <si>
    <t>7961**</t>
  </si>
  <si>
    <t>RUINERWOLD</t>
  </si>
  <si>
    <t>SDE0802329</t>
  </si>
  <si>
    <t>7941**</t>
  </si>
  <si>
    <t>SDE0802412</t>
  </si>
  <si>
    <t>SDE0802427</t>
  </si>
  <si>
    <t>7815**</t>
  </si>
  <si>
    <t>SDE0802456</t>
  </si>
  <si>
    <t>SDE0802506</t>
  </si>
  <si>
    <t>7983**</t>
  </si>
  <si>
    <t>WAPSE</t>
  </si>
  <si>
    <t>SDE0802507</t>
  </si>
  <si>
    <t>7958**</t>
  </si>
  <si>
    <t>KOEKANGE</t>
  </si>
  <si>
    <t>SDE0802546</t>
  </si>
  <si>
    <t>9404**</t>
  </si>
  <si>
    <t>SDE0802572</t>
  </si>
  <si>
    <t>9422**</t>
  </si>
  <si>
    <t>SMILDE</t>
  </si>
  <si>
    <t>SDE0802663</t>
  </si>
  <si>
    <t>SDE0802669</t>
  </si>
  <si>
    <t>SDE0802739</t>
  </si>
  <si>
    <t>SDE0802891</t>
  </si>
  <si>
    <t>7841**</t>
  </si>
  <si>
    <t>SLEEN</t>
  </si>
  <si>
    <t>SDE0803309</t>
  </si>
  <si>
    <t>9413**</t>
  </si>
  <si>
    <t>BEILEN</t>
  </si>
  <si>
    <t>SDE0803613</t>
  </si>
  <si>
    <t>7843**</t>
  </si>
  <si>
    <t>ERM</t>
  </si>
  <si>
    <t>SDE0803725</t>
  </si>
  <si>
    <t>9463**</t>
  </si>
  <si>
    <t>EEXT</t>
  </si>
  <si>
    <t>SDE0803728</t>
  </si>
  <si>
    <t>9315**</t>
  </si>
  <si>
    <t>RODERWOLDE</t>
  </si>
  <si>
    <t>SDE0803784</t>
  </si>
  <si>
    <t>7957**</t>
  </si>
  <si>
    <t>DE WIJK</t>
  </si>
  <si>
    <t>SDE0803842</t>
  </si>
  <si>
    <t>7943**</t>
  </si>
  <si>
    <t>SDE0803849</t>
  </si>
  <si>
    <t>9401**</t>
  </si>
  <si>
    <t>SDE0803864</t>
  </si>
  <si>
    <t>9462**</t>
  </si>
  <si>
    <t>GASSELTE</t>
  </si>
  <si>
    <t>SDE0803878</t>
  </si>
  <si>
    <t>9312**</t>
  </si>
  <si>
    <t>NIETAP</t>
  </si>
  <si>
    <t>SDE0803898</t>
  </si>
  <si>
    <t>SDE0804058</t>
  </si>
  <si>
    <t>SDE0804069</t>
  </si>
  <si>
    <t>7742**</t>
  </si>
  <si>
    <t>SDE0804546</t>
  </si>
  <si>
    <t>SDE0804563</t>
  </si>
  <si>
    <t>7824**</t>
  </si>
  <si>
    <t>SDE0804571</t>
  </si>
  <si>
    <t>7761**</t>
  </si>
  <si>
    <t>SCHOONEBEEK</t>
  </si>
  <si>
    <t>SDE0804704</t>
  </si>
  <si>
    <t>SDE0804839</t>
  </si>
  <si>
    <t>7854**</t>
  </si>
  <si>
    <t>AALDEN</t>
  </si>
  <si>
    <t>SDE0804923</t>
  </si>
  <si>
    <t>7895**</t>
  </si>
  <si>
    <t>ROSWINKEL</t>
  </si>
  <si>
    <t>SDE0805067</t>
  </si>
  <si>
    <t>SDE0805097</t>
  </si>
  <si>
    <t>9528**</t>
  </si>
  <si>
    <t>BUINEN</t>
  </si>
  <si>
    <t>SDE0805234</t>
  </si>
  <si>
    <t>7911**</t>
  </si>
  <si>
    <t>NIEUWEROORD</t>
  </si>
  <si>
    <t>SDE0805793</t>
  </si>
  <si>
    <t>SDE0805802</t>
  </si>
  <si>
    <t>7891**</t>
  </si>
  <si>
    <t>SDE0805834</t>
  </si>
  <si>
    <t>SDE0806402</t>
  </si>
  <si>
    <t>Afval</t>
  </si>
  <si>
    <t>2008 Afvalverbranding (HE)</t>
  </si>
  <si>
    <t>n.v.t.</t>
  </si>
  <si>
    <t>SDE0807200</t>
  </si>
  <si>
    <t>9761**</t>
  </si>
  <si>
    <t>EELDE</t>
  </si>
  <si>
    <t>SDE0807404</t>
  </si>
  <si>
    <t>SDE0807528</t>
  </si>
  <si>
    <t>SDE0807695</t>
  </si>
  <si>
    <t>SDE0807710</t>
  </si>
  <si>
    <t>7904**</t>
  </si>
  <si>
    <t>SDE0807826</t>
  </si>
  <si>
    <t>SDE0807871</t>
  </si>
  <si>
    <t>9301**</t>
  </si>
  <si>
    <t>RODEN</t>
  </si>
  <si>
    <t>SDE0807874</t>
  </si>
  <si>
    <t>9333**</t>
  </si>
  <si>
    <t>LANGELO</t>
  </si>
  <si>
    <t>SDE0807904</t>
  </si>
  <si>
    <t>SDE0808068</t>
  </si>
  <si>
    <t>SDE0808318</t>
  </si>
  <si>
    <t>SDE0808323</t>
  </si>
  <si>
    <t>7963**</t>
  </si>
  <si>
    <t>RUINEN</t>
  </si>
  <si>
    <t>SDE0808341</t>
  </si>
  <si>
    <t>7887**</t>
  </si>
  <si>
    <t>ERICA</t>
  </si>
  <si>
    <t>SDE0808372</t>
  </si>
  <si>
    <t>7827**</t>
  </si>
  <si>
    <t>SDE0808391</t>
  </si>
  <si>
    <t>7849**</t>
  </si>
  <si>
    <t>DE KIEL</t>
  </si>
  <si>
    <t>SDE0808534</t>
  </si>
  <si>
    <t>9524**</t>
  </si>
  <si>
    <t>BUINERVEEN</t>
  </si>
  <si>
    <t>SDE0808576</t>
  </si>
  <si>
    <t>Beheer- en Beleggingsmaatschappij Van Zuiden B.V.</t>
  </si>
  <si>
    <t>Hoofdstraat 206a</t>
  </si>
  <si>
    <t>7901JX</t>
  </si>
  <si>
    <t>SDE0808594</t>
  </si>
  <si>
    <t>SDE0808773</t>
  </si>
  <si>
    <t>SDE0808822</t>
  </si>
  <si>
    <t>9451**</t>
  </si>
  <si>
    <t>ROLDE</t>
  </si>
  <si>
    <t>SDE0808823</t>
  </si>
  <si>
    <t>SDE0808857</t>
  </si>
  <si>
    <t>SDE0808861</t>
  </si>
  <si>
    <t>9475**</t>
  </si>
  <si>
    <t>MIDLAREN</t>
  </si>
  <si>
    <t>SDE0809009</t>
  </si>
  <si>
    <t>7823**</t>
  </si>
  <si>
    <t>SDE0809048</t>
  </si>
  <si>
    <t>7918**</t>
  </si>
  <si>
    <t>NIEUWLANDE</t>
  </si>
  <si>
    <t>SDE0809148</t>
  </si>
  <si>
    <t>SDE0809160</t>
  </si>
  <si>
    <t>SDE0809174</t>
  </si>
  <si>
    <t>7411**</t>
  </si>
  <si>
    <t>SDE0809301</t>
  </si>
  <si>
    <t>SDE0809512</t>
  </si>
  <si>
    <t>SDE0809732</t>
  </si>
  <si>
    <t>SDE0809808</t>
  </si>
  <si>
    <t>SDE0810043</t>
  </si>
  <si>
    <t>9536**</t>
  </si>
  <si>
    <t>EES</t>
  </si>
  <si>
    <t>SDE0810127</t>
  </si>
  <si>
    <t>7971**</t>
  </si>
  <si>
    <t>HAVELTE</t>
  </si>
  <si>
    <t>SDE0810149</t>
  </si>
  <si>
    <t>SDE0810205</t>
  </si>
  <si>
    <t>SDE0810231</t>
  </si>
  <si>
    <t>SDE0810361</t>
  </si>
  <si>
    <t>SDE0810463</t>
  </si>
  <si>
    <t>SDE0810498</t>
  </si>
  <si>
    <t>9421**</t>
  </si>
  <si>
    <t>BOVENSMILDE</t>
  </si>
  <si>
    <t>SDE0810548</t>
  </si>
  <si>
    <t>SDE0810761</t>
  </si>
  <si>
    <t>7932**</t>
  </si>
  <si>
    <t>ECHTEN DR</t>
  </si>
  <si>
    <t>SDE0810984</t>
  </si>
  <si>
    <t>9535**</t>
  </si>
  <si>
    <t>ELLERTSHAAR</t>
  </si>
  <si>
    <t>SDE0811073</t>
  </si>
  <si>
    <t>SDE0811128</t>
  </si>
  <si>
    <t>SDE0811158</t>
  </si>
  <si>
    <t>SDE0811402</t>
  </si>
  <si>
    <t>SDE0811684</t>
  </si>
  <si>
    <t>SDE0811690</t>
  </si>
  <si>
    <t>SDE0811771</t>
  </si>
  <si>
    <t>SDE0811773</t>
  </si>
  <si>
    <t>SDE0811905</t>
  </si>
  <si>
    <t>SDE0812004</t>
  </si>
  <si>
    <t>7973**</t>
  </si>
  <si>
    <t>DARP</t>
  </si>
  <si>
    <t>SDE0812019</t>
  </si>
  <si>
    <t>9658**</t>
  </si>
  <si>
    <t>EEXTERVEEN</t>
  </si>
  <si>
    <t>SDE0812084</t>
  </si>
  <si>
    <t>Kienergie B.V.</t>
  </si>
  <si>
    <t>Randweg 110</t>
  </si>
  <si>
    <t>7944BP</t>
  </si>
  <si>
    <t>SDE0812201</t>
  </si>
  <si>
    <t>9533**</t>
  </si>
  <si>
    <t>DROUWEN</t>
  </si>
  <si>
    <t>SDE0812234</t>
  </si>
  <si>
    <t>9468**</t>
  </si>
  <si>
    <t>ANNEN</t>
  </si>
  <si>
    <t>SDE0812389</t>
  </si>
  <si>
    <t>9464**</t>
  </si>
  <si>
    <t>EEXTERZANDVOORT</t>
  </si>
  <si>
    <t>SDE 2009</t>
  </si>
  <si>
    <t>SDE0900065</t>
  </si>
  <si>
    <t>2009 Zon-PV klein</t>
  </si>
  <si>
    <t>7833**</t>
  </si>
  <si>
    <t>NIEUW-AMSTERDAM</t>
  </si>
  <si>
    <t>SDE0900074</t>
  </si>
  <si>
    <t>SDE0900076</t>
  </si>
  <si>
    <t>SDE0900096</t>
  </si>
  <si>
    <t>SDE0900097</t>
  </si>
  <si>
    <t>SDE0900278</t>
  </si>
  <si>
    <t>SDE0900282</t>
  </si>
  <si>
    <t>2009 Zon-PV groot</t>
  </si>
  <si>
    <t>De Dwingelhoeve BV</t>
  </si>
  <si>
    <t>Stroovledder 10</t>
  </si>
  <si>
    <t>7991SB</t>
  </si>
  <si>
    <t>SDE0900299</t>
  </si>
  <si>
    <t>SDE0900331</t>
  </si>
  <si>
    <t>SDE0900381</t>
  </si>
  <si>
    <t>9521**</t>
  </si>
  <si>
    <t>NIEUW-BUINEN</t>
  </si>
  <si>
    <t>SDE0900511</t>
  </si>
  <si>
    <t>7884**</t>
  </si>
  <si>
    <t>BARGER-COMPASCUUM</t>
  </si>
  <si>
    <t>SDE0900934</t>
  </si>
  <si>
    <t>SDE0901071</t>
  </si>
  <si>
    <t>7754**</t>
  </si>
  <si>
    <t>WACHTUM</t>
  </si>
  <si>
    <t>SDE0901147</t>
  </si>
  <si>
    <t>7847**</t>
  </si>
  <si>
    <t>'T HAANTJE</t>
  </si>
  <si>
    <t>SDE0901234</t>
  </si>
  <si>
    <t>Horizon Energy B.V.</t>
  </si>
  <si>
    <t>Hoofdstraat 140a</t>
  </si>
  <si>
    <t>7755NN</t>
  </si>
  <si>
    <t>DALERVEEN</t>
  </si>
  <si>
    <t>SDE0901291</t>
  </si>
  <si>
    <t>7874**</t>
  </si>
  <si>
    <t>ODOORNERVEEN</t>
  </si>
  <si>
    <t>SDE0901292</t>
  </si>
  <si>
    <t>9439**</t>
  </si>
  <si>
    <t>WITTEVEEN</t>
  </si>
  <si>
    <t>SDE0901296</t>
  </si>
  <si>
    <t>SDE0901310</t>
  </si>
  <si>
    <t>Techniko Ekehaar B.V.</t>
  </si>
  <si>
    <t>SDE0901328</t>
  </si>
  <si>
    <t>9515**</t>
  </si>
  <si>
    <t>GASSELTERNIJVEENSCHEMOND</t>
  </si>
  <si>
    <t>SDE0901341</t>
  </si>
  <si>
    <t>SDE0901780</t>
  </si>
  <si>
    <t>7852**</t>
  </si>
  <si>
    <t>WEZUP</t>
  </si>
  <si>
    <t>SDE0901810</t>
  </si>
  <si>
    <t>7864**</t>
  </si>
  <si>
    <t>ZWINDEREN</t>
  </si>
  <si>
    <t>SDE0901824</t>
  </si>
  <si>
    <t>SDE0901835</t>
  </si>
  <si>
    <t>8386**</t>
  </si>
  <si>
    <t>DOLDERSUM</t>
  </si>
  <si>
    <t>SDE0902000</t>
  </si>
  <si>
    <t>SDE0902185</t>
  </si>
  <si>
    <t>SDE0902199</t>
  </si>
  <si>
    <t>7885**</t>
  </si>
  <si>
    <t>NIEUW-DORDRECHT</t>
  </si>
  <si>
    <t>SDE0902205</t>
  </si>
  <si>
    <t>SDE0903576</t>
  </si>
  <si>
    <t>9766**</t>
  </si>
  <si>
    <t>EELDERWOLDE</t>
  </si>
  <si>
    <t>SDE0903596</t>
  </si>
  <si>
    <t>SDE0903839</t>
  </si>
  <si>
    <t>7906**</t>
  </si>
  <si>
    <t>SDE0904014</t>
  </si>
  <si>
    <t>SDE0904015</t>
  </si>
  <si>
    <t>8439**</t>
  </si>
  <si>
    <t>OUDE WILLEM</t>
  </si>
  <si>
    <t>SDE0904071</t>
  </si>
  <si>
    <t>7944**</t>
  </si>
  <si>
    <t>SDE0904084</t>
  </si>
  <si>
    <t>9304**</t>
  </si>
  <si>
    <t>LIEVEREN</t>
  </si>
  <si>
    <t>SDE0904100</t>
  </si>
  <si>
    <t>9486**</t>
  </si>
  <si>
    <t>RHEE</t>
  </si>
  <si>
    <t>SDE0904103</t>
  </si>
  <si>
    <t>SDE0904109</t>
  </si>
  <si>
    <t>SDE0904289</t>
  </si>
  <si>
    <t>SDE0904835</t>
  </si>
  <si>
    <t>SDE0905455</t>
  </si>
  <si>
    <t>SDE0905541</t>
  </si>
  <si>
    <t>SDE0905571</t>
  </si>
  <si>
    <t>9433**</t>
  </si>
  <si>
    <t>ZWIGGELTE</t>
  </si>
  <si>
    <t>SDE0905585</t>
  </si>
  <si>
    <t>9523**</t>
  </si>
  <si>
    <t>DROUWENERMOND</t>
  </si>
  <si>
    <t>SDE0905673</t>
  </si>
  <si>
    <t>7855**</t>
  </si>
  <si>
    <t>MEPPEN</t>
  </si>
  <si>
    <t>SDE0905678</t>
  </si>
  <si>
    <t>7814**</t>
  </si>
  <si>
    <t>SDE0905964</t>
  </si>
  <si>
    <t>SDE0906017</t>
  </si>
  <si>
    <t>SDE0906025</t>
  </si>
  <si>
    <t>SDE0906111</t>
  </si>
  <si>
    <t>SDE0906129</t>
  </si>
  <si>
    <t>SDE0906134</t>
  </si>
  <si>
    <t>SDE0906137</t>
  </si>
  <si>
    <t>SDE0906203</t>
  </si>
  <si>
    <t>SDE0906222</t>
  </si>
  <si>
    <t>SDE0906268</t>
  </si>
  <si>
    <t>9342**</t>
  </si>
  <si>
    <t>EEN</t>
  </si>
  <si>
    <t>SDE0906286</t>
  </si>
  <si>
    <t>9452**</t>
  </si>
  <si>
    <t>NIJLANDE</t>
  </si>
  <si>
    <t>SDE0906320</t>
  </si>
  <si>
    <t>SDE0906375</t>
  </si>
  <si>
    <t>9491**</t>
  </si>
  <si>
    <t>ZEIJEN</t>
  </si>
  <si>
    <t>SDE0906670</t>
  </si>
  <si>
    <t>SDE0907357</t>
  </si>
  <si>
    <t>Varoveen B.V.</t>
  </si>
  <si>
    <t>Nieuwe Schuttingkanaal WZ 60</t>
  </si>
  <si>
    <t>7895TK</t>
  </si>
  <si>
    <t>SDE0907813</t>
  </si>
  <si>
    <t>7917**</t>
  </si>
  <si>
    <t>GEESBRUG</t>
  </si>
  <si>
    <t>SDE0908336</t>
  </si>
  <si>
    <t>Harmes Pluimvee B.V.</t>
  </si>
  <si>
    <t>Van Echtenskanaal NZ 22</t>
  </si>
  <si>
    <t>7891TL</t>
  </si>
  <si>
    <t>SDE0908383</t>
  </si>
  <si>
    <t>Laagenhof B.V.</t>
  </si>
  <si>
    <t>Nieuwe Schuttingkanaal WZ 30</t>
  </si>
  <si>
    <t>SDE0908543</t>
  </si>
  <si>
    <t>Waterschap Vechtstromen</t>
  </si>
  <si>
    <t>Zetelveenweg 3</t>
  </si>
  <si>
    <t>7841BP</t>
  </si>
  <si>
    <t>SDE0908585</t>
  </si>
  <si>
    <t>SDE0908749</t>
  </si>
  <si>
    <t>SDE0908801</t>
  </si>
  <si>
    <t>SDE0908898</t>
  </si>
  <si>
    <t>SDE0909388</t>
  </si>
  <si>
    <t>Cedel B.V.</t>
  </si>
  <si>
    <t>Potugallaan 5</t>
  </si>
  <si>
    <t>9403DR</t>
  </si>
  <si>
    <t>SDE0930278</t>
  </si>
  <si>
    <t>SDE 2010</t>
  </si>
  <si>
    <t>SDE1000001</t>
  </si>
  <si>
    <t>2010 Zon-PV klein</t>
  </si>
  <si>
    <t>SDE1000011</t>
  </si>
  <si>
    <t>7894**</t>
  </si>
  <si>
    <t>ZWARTEMEER</t>
  </si>
  <si>
    <t>SDE1000505</t>
  </si>
  <si>
    <t>SDE1000671</t>
  </si>
  <si>
    <t>SDE1000967</t>
  </si>
  <si>
    <t>SDE1001165</t>
  </si>
  <si>
    <t>SDE1001487</t>
  </si>
  <si>
    <t>SDE1001841</t>
  </si>
  <si>
    <t>SDE1002275</t>
  </si>
  <si>
    <t>SDE1002504</t>
  </si>
  <si>
    <t>SDE1002842</t>
  </si>
  <si>
    <t>SDE1003329</t>
  </si>
  <si>
    <t>SDE1003374</t>
  </si>
  <si>
    <t>SDE1003475</t>
  </si>
  <si>
    <t>SDE1003545</t>
  </si>
  <si>
    <t>SDE1003678</t>
  </si>
  <si>
    <t>Rossingh Holding BV</t>
  </si>
  <si>
    <t>Steenkamp 10</t>
  </si>
  <si>
    <t>9461VC</t>
  </si>
  <si>
    <t>SDE1003959</t>
  </si>
  <si>
    <t>9512**</t>
  </si>
  <si>
    <t>NIEUWEDIEP</t>
  </si>
  <si>
    <t>SDE1004007</t>
  </si>
  <si>
    <t>9411**</t>
  </si>
  <si>
    <t>SDE1004250</t>
  </si>
  <si>
    <t>SDE1004398</t>
  </si>
  <si>
    <t>SDE1004476</t>
  </si>
  <si>
    <t>SDE1004579</t>
  </si>
  <si>
    <t>SDE1004584</t>
  </si>
  <si>
    <t>8382**</t>
  </si>
  <si>
    <t>FREDERIKSOORD</t>
  </si>
  <si>
    <t>SDE1004593</t>
  </si>
  <si>
    <t>7948**</t>
  </si>
  <si>
    <t>NIJEVEEN</t>
  </si>
  <si>
    <t>SDE1004731</t>
  </si>
  <si>
    <t>SDE1004805</t>
  </si>
  <si>
    <t>9457**</t>
  </si>
  <si>
    <t>DEURZE</t>
  </si>
  <si>
    <t>SDE1004903</t>
  </si>
  <si>
    <t>KCG Holding B.V</t>
  </si>
  <si>
    <t>De Vos van Steenwijklaan 28</t>
  </si>
  <si>
    <t>7902NS</t>
  </si>
  <si>
    <t>SDE1005020</t>
  </si>
  <si>
    <t>SDE1005022</t>
  </si>
  <si>
    <t>SDE1005404</t>
  </si>
  <si>
    <t>SDE1005429</t>
  </si>
  <si>
    <t>SDE1005508</t>
  </si>
  <si>
    <t>SDE1005545</t>
  </si>
  <si>
    <t>SDE1005748</t>
  </si>
  <si>
    <t>SDE1005755</t>
  </si>
  <si>
    <t>SDE1005831</t>
  </si>
  <si>
    <t>SDE1005920</t>
  </si>
  <si>
    <t>9571**</t>
  </si>
  <si>
    <t>2E EXLOËRMOND</t>
  </si>
  <si>
    <t>SDE1005937</t>
  </si>
  <si>
    <t>SDE1005952</t>
  </si>
  <si>
    <t>SDE1005972</t>
  </si>
  <si>
    <t>SDE1006326</t>
  </si>
  <si>
    <t>SDE1006386</t>
  </si>
  <si>
    <t>9458**</t>
  </si>
  <si>
    <t>BALLOO</t>
  </si>
  <si>
    <t>SDE1006487</t>
  </si>
  <si>
    <t>SDE1006610</t>
  </si>
  <si>
    <t>SDE1006862</t>
  </si>
  <si>
    <t>SDE1007201</t>
  </si>
  <si>
    <t>SDE1007351</t>
  </si>
  <si>
    <t>SDE1007404</t>
  </si>
  <si>
    <t>SDE1007468</t>
  </si>
  <si>
    <t>SDE1007918</t>
  </si>
  <si>
    <t>SDE1008365</t>
  </si>
  <si>
    <t>SDE1008503</t>
  </si>
  <si>
    <t>9409**</t>
  </si>
  <si>
    <t>LOON</t>
  </si>
  <si>
    <t>SDE1009075</t>
  </si>
  <si>
    <t>SDE1009645</t>
  </si>
  <si>
    <t>SDE1009667</t>
  </si>
  <si>
    <t>SDE1009884</t>
  </si>
  <si>
    <t>SDE1010127</t>
  </si>
  <si>
    <t>9441**</t>
  </si>
  <si>
    <t>ORVELTE</t>
  </si>
  <si>
    <t>SDE1010406</t>
  </si>
  <si>
    <t>9511**</t>
  </si>
  <si>
    <t>GIETERVEEN</t>
  </si>
  <si>
    <t>SDE1010553</t>
  </si>
  <si>
    <t>SDE1010973</t>
  </si>
  <si>
    <t>SDE1011745</t>
  </si>
  <si>
    <t>7927**</t>
  </si>
  <si>
    <t>ALTEVEER GEM DE WOLDEN</t>
  </si>
  <si>
    <t>SDE1011885</t>
  </si>
  <si>
    <t>K.J. Koers Holding B.V.</t>
  </si>
  <si>
    <t>Rijksweg 198</t>
  </si>
  <si>
    <t>9423PE</t>
  </si>
  <si>
    <t>HOOGERSMILDE</t>
  </si>
  <si>
    <t>SDE1011886</t>
  </si>
  <si>
    <t>SDE1012056</t>
  </si>
  <si>
    <t>7812**</t>
  </si>
  <si>
    <t>SDE1012069</t>
  </si>
  <si>
    <t>SDE1012254</t>
  </si>
  <si>
    <t>SDE1012320</t>
  </si>
  <si>
    <t>SDE1012625</t>
  </si>
  <si>
    <t>SDE1012647</t>
  </si>
  <si>
    <t>Lefier</t>
  </si>
  <si>
    <t>Maalsteen 3</t>
  </si>
  <si>
    <t>9531PD</t>
  </si>
  <si>
    <t>BORGER</t>
  </si>
  <si>
    <t>SDE1012784</t>
  </si>
  <si>
    <t>SDE1013028</t>
  </si>
  <si>
    <t>SDE1013260</t>
  </si>
  <si>
    <t>SDE1013579</t>
  </si>
  <si>
    <t>SDE1013616</t>
  </si>
  <si>
    <t>SDE1013772</t>
  </si>
  <si>
    <t>SDE1014147</t>
  </si>
  <si>
    <t>T. van Til Eelde Beheer B.V.</t>
  </si>
  <si>
    <t>Hoofdweg 112a</t>
  </si>
  <si>
    <t>9761EL</t>
  </si>
  <si>
    <t>SDE1014178</t>
  </si>
  <si>
    <t>SDE1014301</t>
  </si>
  <si>
    <t>SDE1014425</t>
  </si>
  <si>
    <t>9336**</t>
  </si>
  <si>
    <t>HUIS TER HEIDE DR</t>
  </si>
  <si>
    <t>SDE1014435</t>
  </si>
  <si>
    <t>SDE1014457</t>
  </si>
  <si>
    <t>9414**</t>
  </si>
  <si>
    <t>HOOGHALEN</t>
  </si>
  <si>
    <t>SDE1014474</t>
  </si>
  <si>
    <t>SDE1014700</t>
  </si>
  <si>
    <t>SDE1014730</t>
  </si>
  <si>
    <t>Landgoed Heidehof B.V.</t>
  </si>
  <si>
    <t>Provincialeweg 2</t>
  </si>
  <si>
    <t>9463TK</t>
  </si>
  <si>
    <t>SDE1014845</t>
  </si>
  <si>
    <t>SDE1014866</t>
  </si>
  <si>
    <t>7909**</t>
  </si>
  <si>
    <t>SDE1015007</t>
  </si>
  <si>
    <t>7901**</t>
  </si>
  <si>
    <t>SDE1015315</t>
  </si>
  <si>
    <t>9402**</t>
  </si>
  <si>
    <t>SDE1015548</t>
  </si>
  <si>
    <t>SDE1015702</t>
  </si>
  <si>
    <t>Camping De Wolfskuylen</t>
  </si>
  <si>
    <t>Holtweg 9</t>
  </si>
  <si>
    <t>7863TA</t>
  </si>
  <si>
    <t>GEES</t>
  </si>
  <si>
    <t>SDE1015765</t>
  </si>
  <si>
    <t>7873**</t>
  </si>
  <si>
    <t>ODOORN</t>
  </si>
  <si>
    <t>SDE1015887</t>
  </si>
  <si>
    <t>7876**</t>
  </si>
  <si>
    <t>VALTHERMOND</t>
  </si>
  <si>
    <t>SDE1015968</t>
  </si>
  <si>
    <t>SDE1016014</t>
  </si>
  <si>
    <t>8351**</t>
  </si>
  <si>
    <t>WAPSERVEEN</t>
  </si>
  <si>
    <t>SDE1016051</t>
  </si>
  <si>
    <t>7926**</t>
  </si>
  <si>
    <t>KERKENVELD</t>
  </si>
  <si>
    <t>SDE1016219</t>
  </si>
  <si>
    <t>9405**</t>
  </si>
  <si>
    <t>SDE1016325</t>
  </si>
  <si>
    <t>7913**</t>
  </si>
  <si>
    <t>HOLLANDSCHEVELD</t>
  </si>
  <si>
    <t>SDE1016327</t>
  </si>
  <si>
    <t>SDE1016421</t>
  </si>
  <si>
    <t>SDE1016572</t>
  </si>
  <si>
    <t>SDE1016840</t>
  </si>
  <si>
    <t>SDE1016931</t>
  </si>
  <si>
    <t>SDE1017015</t>
  </si>
  <si>
    <t>SDE1017026</t>
  </si>
  <si>
    <t>SDE1017032</t>
  </si>
  <si>
    <t>SDE1017063</t>
  </si>
  <si>
    <t>9415**</t>
  </si>
  <si>
    <t>HIJKEN</t>
  </si>
  <si>
    <t>SDE1017081</t>
  </si>
  <si>
    <t>7914**</t>
  </si>
  <si>
    <t>NOORDSCHESCHUT</t>
  </si>
  <si>
    <t>SDE1017264</t>
  </si>
  <si>
    <t>SDE1017420</t>
  </si>
  <si>
    <t>SDE1017470</t>
  </si>
  <si>
    <t>SDE1017551</t>
  </si>
  <si>
    <t>SDE1017765</t>
  </si>
  <si>
    <t>SDE1018023</t>
  </si>
  <si>
    <t>SDE1018264</t>
  </si>
  <si>
    <t>SDE1018315</t>
  </si>
  <si>
    <t>SDE1018380</t>
  </si>
  <si>
    <t>SDE1018592</t>
  </si>
  <si>
    <t>Maalsteen 1</t>
  </si>
  <si>
    <t>SDE1018829</t>
  </si>
  <si>
    <t>Syntrus Achmea Vastgoed B.V.</t>
  </si>
  <si>
    <t>Europaweg 23</t>
  </si>
  <si>
    <t>7903TD</t>
  </si>
  <si>
    <t>SDE1018929</t>
  </si>
  <si>
    <t>G.Nijboer Installatie</t>
  </si>
  <si>
    <t>Romhof 35</t>
  </si>
  <si>
    <t>9411SB</t>
  </si>
  <si>
    <t>SDE1019089</t>
  </si>
  <si>
    <t>SDE1019223</t>
  </si>
  <si>
    <t>SDE1019811</t>
  </si>
  <si>
    <t>9482**</t>
  </si>
  <si>
    <t>TYNAARLO</t>
  </si>
  <si>
    <t>SDE1019816</t>
  </si>
  <si>
    <t>9406**</t>
  </si>
  <si>
    <t>SDE1020174</t>
  </si>
  <si>
    <t>SDE1020322</t>
  </si>
  <si>
    <t>SDE1020534</t>
  </si>
  <si>
    <t>SDE1020778</t>
  </si>
  <si>
    <t>7831**</t>
  </si>
  <si>
    <t>NIEUW-WEERDINGE</t>
  </si>
  <si>
    <t>SDE1020795</t>
  </si>
  <si>
    <t>Van der Struik</t>
  </si>
  <si>
    <t>Kibbelveen 7</t>
  </si>
  <si>
    <t>7848TA</t>
  </si>
  <si>
    <t>SCHOONOORD</t>
  </si>
  <si>
    <t>SDE1020805</t>
  </si>
  <si>
    <t>Kirsa B.V.</t>
  </si>
  <si>
    <t>Wendakker 46</t>
  </si>
  <si>
    <t>7761PX</t>
  </si>
  <si>
    <t>SDE1021125</t>
  </si>
  <si>
    <t>7902**</t>
  </si>
  <si>
    <t>SDE1021184</t>
  </si>
  <si>
    <t>SDE1021782</t>
  </si>
  <si>
    <t>9472**</t>
  </si>
  <si>
    <t>SDE1021823</t>
  </si>
  <si>
    <t>SDE1021870</t>
  </si>
  <si>
    <t>SDE1021942</t>
  </si>
  <si>
    <t>9659**</t>
  </si>
  <si>
    <t>EEXTERVEENSCHEKANAAL</t>
  </si>
  <si>
    <t>SDE1021992</t>
  </si>
  <si>
    <t>SDE1022228</t>
  </si>
  <si>
    <t>SDE1022597</t>
  </si>
  <si>
    <t>SDE1022673</t>
  </si>
  <si>
    <t>SDE1022703</t>
  </si>
  <si>
    <t>Area Reiniging NV</t>
  </si>
  <si>
    <t>Columbusstraat 25</t>
  </si>
  <si>
    <t>7825VP</t>
  </si>
  <si>
    <t>SDE1022814</t>
  </si>
  <si>
    <t>SDE1022905</t>
  </si>
  <si>
    <t>7755**</t>
  </si>
  <si>
    <t>SDE1023086</t>
  </si>
  <si>
    <t>SDE1023145</t>
  </si>
  <si>
    <t>SDE1023368</t>
  </si>
  <si>
    <t>SDE1023454</t>
  </si>
  <si>
    <t>SDE1023550</t>
  </si>
  <si>
    <t>9531**</t>
  </si>
  <si>
    <t>SDE1023615</t>
  </si>
  <si>
    <t>SDE1023792</t>
  </si>
  <si>
    <t>SDE1024155</t>
  </si>
  <si>
    <t>Re-Z Beheer BV</t>
  </si>
  <si>
    <t>Transportweg 10</t>
  </si>
  <si>
    <t>9405PR</t>
  </si>
  <si>
    <t>SDE1024178</t>
  </si>
  <si>
    <t>SDE1024227</t>
  </si>
  <si>
    <t>Maalsteen 21</t>
  </si>
  <si>
    <t>SDE1024390</t>
  </si>
  <si>
    <t>9466**</t>
  </si>
  <si>
    <t>GASTEREN</t>
  </si>
  <si>
    <t>SDE1024506</t>
  </si>
  <si>
    <t>SDE1024522</t>
  </si>
  <si>
    <t>SDE1024559</t>
  </si>
  <si>
    <t>SDE1024579</t>
  </si>
  <si>
    <t>SDE1024999</t>
  </si>
  <si>
    <t>SDE1025248</t>
  </si>
  <si>
    <t>7848**</t>
  </si>
  <si>
    <t>SDE1025250</t>
  </si>
  <si>
    <t>SDE1025261</t>
  </si>
  <si>
    <t>SDE1025287</t>
  </si>
  <si>
    <t>SDE1025461</t>
  </si>
  <si>
    <t>SDE1025598</t>
  </si>
  <si>
    <t>9751**</t>
  </si>
  <si>
    <t>SDE1025664</t>
  </si>
  <si>
    <t>9408**</t>
  </si>
  <si>
    <t>SDE1025677</t>
  </si>
  <si>
    <t>SDE1025748</t>
  </si>
  <si>
    <t>9537**</t>
  </si>
  <si>
    <t>EESERGROEN</t>
  </si>
  <si>
    <t>SDE1026175</t>
  </si>
  <si>
    <t>SDE1026387</t>
  </si>
  <si>
    <t>SDE1026922</t>
  </si>
  <si>
    <t>SDE1026964</t>
  </si>
  <si>
    <t>SDE1027203</t>
  </si>
  <si>
    <t>SDE1027651</t>
  </si>
  <si>
    <t>SDE1027701</t>
  </si>
  <si>
    <t>SDE1027734</t>
  </si>
  <si>
    <t>Installatiebedrijf Dick-Sjabbens BV</t>
  </si>
  <si>
    <t>7981AD</t>
  </si>
  <si>
    <t>SDE1027781</t>
  </si>
  <si>
    <t>SDE1027844</t>
  </si>
  <si>
    <t>Transportweg 14</t>
  </si>
  <si>
    <t>SDE1027939</t>
  </si>
  <si>
    <t>SDE1028054</t>
  </si>
  <si>
    <t>SDE1028072</t>
  </si>
  <si>
    <t>SDE1028346</t>
  </si>
  <si>
    <t>SDE1028582</t>
  </si>
  <si>
    <t>9497**</t>
  </si>
  <si>
    <t>SDE1028583</t>
  </si>
  <si>
    <t>SDE1028624</t>
  </si>
  <si>
    <t>SDE1028634</t>
  </si>
  <si>
    <t>SDE1028641</t>
  </si>
  <si>
    <t>SDE1028685</t>
  </si>
  <si>
    <t>Koers Aannemingenbedrijf B.V.</t>
  </si>
  <si>
    <t>SDE1029095</t>
  </si>
  <si>
    <t>SDE1029113</t>
  </si>
  <si>
    <t>9407**</t>
  </si>
  <si>
    <t>SDE1029152</t>
  </si>
  <si>
    <t>SDE1029183</t>
  </si>
  <si>
    <t>SDE1029483</t>
  </si>
  <si>
    <t>SDE1029650</t>
  </si>
  <si>
    <t>SDE1029716</t>
  </si>
  <si>
    <t>SDE1044755</t>
  </si>
  <si>
    <t>2010 Zon-PV groot</t>
  </si>
  <si>
    <t>SDE1045937</t>
  </si>
  <si>
    <t>9448**</t>
  </si>
  <si>
    <t>MARWIJKSOORD</t>
  </si>
  <si>
    <t>SDE1047836</t>
  </si>
  <si>
    <t>SDE1055572</t>
  </si>
  <si>
    <t>SDE1056593</t>
  </si>
  <si>
    <t>Wind op land</t>
  </si>
  <si>
    <t>2010 Wind op land &lt; 6 MWe</t>
  </si>
  <si>
    <t>IAMS Europe B.V.</t>
  </si>
  <si>
    <t>Vosmatenweg 4</t>
  </si>
  <si>
    <t>7742PB</t>
  </si>
  <si>
    <t>SDE1080003</t>
  </si>
  <si>
    <t>Biomassa</t>
  </si>
  <si>
    <t>2010 Vergisting en verbranding &lt;= 10 MW (HE)</t>
  </si>
  <si>
    <t>De Drentse Hoeve Bioenergie BV</t>
  </si>
  <si>
    <t>Wezuperstraat 20</t>
  </si>
  <si>
    <t>7852TG</t>
  </si>
  <si>
    <t>SDE1080005</t>
  </si>
  <si>
    <t>2010 Overige vergisting (HE)</t>
  </si>
  <si>
    <t>9335**</t>
  </si>
  <si>
    <t>ZUIDVELDE</t>
  </si>
  <si>
    <t>SDE1081008</t>
  </si>
  <si>
    <t>Groen gas</t>
  </si>
  <si>
    <t>2010 Overige vergisting (HG)</t>
  </si>
  <si>
    <t>Attero B.V.</t>
  </si>
  <si>
    <t>Vamweg 7</t>
  </si>
  <si>
    <t>9418TM</t>
  </si>
  <si>
    <t>SDE1094260</t>
  </si>
  <si>
    <t>SDE1099357</t>
  </si>
  <si>
    <t>SDE+ 2011</t>
  </si>
  <si>
    <t>SDE1105021</t>
  </si>
  <si>
    <t>2011 Allesvergisting hub (HG)</t>
  </si>
  <si>
    <t>Landbouwbedrijf Kloosterman B.V.</t>
  </si>
  <si>
    <t>Middenraai 22</t>
  </si>
  <si>
    <t>7912TK</t>
  </si>
  <si>
    <t>SDE1105951</t>
  </si>
  <si>
    <t>SDE1106573</t>
  </si>
  <si>
    <t>2011 Zon-PV</t>
  </si>
  <si>
    <t>SDE1111762</t>
  </si>
  <si>
    <t>Mencke Landbouw B.V.</t>
  </si>
  <si>
    <t>Verlengde Oosterdiep WZ 29</t>
  </si>
  <si>
    <t>7884TM</t>
  </si>
  <si>
    <t>SDE1112750</t>
  </si>
  <si>
    <t>SDE1113859</t>
  </si>
  <si>
    <t>Quercus Holding BV</t>
  </si>
  <si>
    <t>Gieterweg 30</t>
  </si>
  <si>
    <t>9462TE</t>
  </si>
  <si>
    <t>SDE1116285</t>
  </si>
  <si>
    <t>SDE1117736</t>
  </si>
  <si>
    <t>SDE1120690</t>
  </si>
  <si>
    <t>SDE1121216</t>
  </si>
  <si>
    <t>SDE1128497</t>
  </si>
  <si>
    <t>9574**</t>
  </si>
  <si>
    <t>EXLOERVEEN</t>
  </si>
  <si>
    <t>SDE1132347</t>
  </si>
  <si>
    <t>SDE1132774</t>
  </si>
  <si>
    <t>SDE1138917</t>
  </si>
  <si>
    <t>SDE1140171</t>
  </si>
  <si>
    <t>SDE1144598</t>
  </si>
  <si>
    <t>Onderwijsstichting Arcade</t>
  </si>
  <si>
    <t>Beatrixlaan 25</t>
  </si>
  <si>
    <t>7861AG</t>
  </si>
  <si>
    <t>SDE1150845</t>
  </si>
  <si>
    <t>SDE1151315</t>
  </si>
  <si>
    <t>SDE1151800</t>
  </si>
  <si>
    <t>Sportparklaan 20</t>
  </si>
  <si>
    <t>7848BB</t>
  </si>
  <si>
    <t>SDE1154383</t>
  </si>
  <si>
    <t>Coevorderstraatweg 6</t>
  </si>
  <si>
    <t>7917PR</t>
  </si>
  <si>
    <t>SDE1155623</t>
  </si>
  <si>
    <t>SDE1156762</t>
  </si>
  <si>
    <t>SDE1157887</t>
  </si>
  <si>
    <t>SDE1161006</t>
  </si>
  <si>
    <t>Oldenhoffstraat 5</t>
  </si>
  <si>
    <t>7841AJ</t>
  </si>
  <si>
    <t>SDE1163718</t>
  </si>
  <si>
    <t>SDE1167307</t>
  </si>
  <si>
    <t>SDE1167399</t>
  </si>
  <si>
    <t>SDE1168167</t>
  </si>
  <si>
    <t>2011 Mestvergisting (HEW)</t>
  </si>
  <si>
    <t>SDE1174094</t>
  </si>
  <si>
    <t>SDE1175935</t>
  </si>
  <si>
    <t>Noblesse Proteins BV</t>
  </si>
  <si>
    <t>Ambachtsweg 7</t>
  </si>
  <si>
    <t>9418TW</t>
  </si>
  <si>
    <t>SDE1190008</t>
  </si>
  <si>
    <t>Woonconcept Energie B.V.</t>
  </si>
  <si>
    <t>Hoogeveenseweg 38</t>
  </si>
  <si>
    <t>7943KA</t>
  </si>
  <si>
    <t>SDE+ 2012</t>
  </si>
  <si>
    <t>SDE1224668</t>
  </si>
  <si>
    <t>Biomassa warmte</t>
  </si>
  <si>
    <t>2012 Mestvergisting uitbreiding (HW)</t>
  </si>
  <si>
    <t>Drentse Duurzame Energie B.V.</t>
  </si>
  <si>
    <t>Alte Picardiekanaal 24</t>
  </si>
  <si>
    <t>7742PD</t>
  </si>
  <si>
    <t>SDE1249471</t>
  </si>
  <si>
    <t>SDE1255213</t>
  </si>
  <si>
    <t>2012 Afvalverbranding uitbreiding (HW)</t>
  </si>
  <si>
    <t>SDE1273534</t>
  </si>
  <si>
    <t>Groengas Beilen B.V.</t>
  </si>
  <si>
    <t>Brunstingerveld 8-a</t>
  </si>
  <si>
    <t>9411VJ</t>
  </si>
  <si>
    <t>SDE1284637</t>
  </si>
  <si>
    <t>SDE+ 2013</t>
  </si>
  <si>
    <t>2013 Wind op land &lt; 6 MWe</t>
  </si>
  <si>
    <t>Eurus Windpark Rembrandt B.V.</t>
  </si>
  <si>
    <t>Brusselseweg Sectie K1671</t>
  </si>
  <si>
    <t>7742PT</t>
  </si>
  <si>
    <t>SDE1313254</t>
  </si>
  <si>
    <t>2013 Zon-PV</t>
  </si>
  <si>
    <t>Enexis B.V.</t>
  </si>
  <si>
    <t>Voltastraat 16</t>
  </si>
  <si>
    <t>7903AB</t>
  </si>
  <si>
    <t>SDE1315852</t>
  </si>
  <si>
    <t>SDE1318753</t>
  </si>
  <si>
    <t>2013 Ketel vaste biomassa &gt;= 0,5 MW (HW)</t>
  </si>
  <si>
    <t>SDE1322242</t>
  </si>
  <si>
    <t>Vepa B.V.</t>
  </si>
  <si>
    <t>Industrieweg 31</t>
  </si>
  <si>
    <t>7903AH</t>
  </si>
  <si>
    <t>De Mars 7-a</t>
  </si>
  <si>
    <t>SDE1326626</t>
  </si>
  <si>
    <t>Gemeente Midden-Drenthe</t>
  </si>
  <si>
    <t>Raadhuisplein 1</t>
  </si>
  <si>
    <t>9411NB</t>
  </si>
  <si>
    <t>SDE1339724</t>
  </si>
  <si>
    <t>Stichting Woningbeheer Assen</t>
  </si>
  <si>
    <t>Portugallaan 10</t>
  </si>
  <si>
    <t>9403DS</t>
  </si>
  <si>
    <t>SDE1343982</t>
  </si>
  <si>
    <t>SDE1344605</t>
  </si>
  <si>
    <t>2013 Mestvergisting (HEW)</t>
  </si>
  <si>
    <t>SDE1345379</t>
  </si>
  <si>
    <t>2013 Mestvergisting uitbreiding (HW)</t>
  </si>
  <si>
    <t>Drenthe Power B.V.</t>
  </si>
  <si>
    <t>Mr. J.B. Kanweg 105</t>
  </si>
  <si>
    <t>9439TE</t>
  </si>
  <si>
    <t>SDE1348004</t>
  </si>
  <si>
    <t>Drentea Kantoormeubelen B.V.</t>
  </si>
  <si>
    <t>James Cookstraat 20</t>
  </si>
  <si>
    <t>7825AN</t>
  </si>
  <si>
    <t>Zonnepark Drenthe B.V.</t>
  </si>
  <si>
    <t>Zuiderdiep 158</t>
  </si>
  <si>
    <t>9571BJ</t>
  </si>
  <si>
    <t>SDE1363878</t>
  </si>
  <si>
    <t>Landgoed Scholtenszathe B.V.</t>
  </si>
  <si>
    <t>Scholtenskanaal OZ 72</t>
  </si>
  <si>
    <t>7889VD</t>
  </si>
  <si>
    <t>KLAZIENAVEEN-NOORD</t>
  </si>
  <si>
    <t>De Mars 20-a</t>
  </si>
  <si>
    <t>SDE1372418</t>
  </si>
  <si>
    <t>SDE1379668</t>
  </si>
  <si>
    <t>SDE1388058</t>
  </si>
  <si>
    <t>SDE+ 2014</t>
  </si>
  <si>
    <t>SDE1400460</t>
  </si>
  <si>
    <t>2014 Zon-PV</t>
  </si>
  <si>
    <t>Veninga Hijken Bloembollen B.V.</t>
  </si>
  <si>
    <t>Oranjekanaal Z.Z. 43a</t>
  </si>
  <si>
    <t>9415TJ</t>
  </si>
  <si>
    <t>Daksysteem</t>
  </si>
  <si>
    <t>SDE1401446</t>
  </si>
  <si>
    <t>Noordhuis Meppel B.V.</t>
  </si>
  <si>
    <t>Industrieweg 9</t>
  </si>
  <si>
    <t>7944HT</t>
  </si>
  <si>
    <t>SDE1402492</t>
  </si>
  <si>
    <t>SDE1405766</t>
  </si>
  <si>
    <t>Pure Energie Zon B.V.</t>
  </si>
  <si>
    <t>Ermerweg 30</t>
  </si>
  <si>
    <t>7812BG</t>
  </si>
  <si>
    <t>SDE1405997</t>
  </si>
  <si>
    <t>Cooperatie Energie Kansen</t>
  </si>
  <si>
    <t>Rheebruggen 3</t>
  </si>
  <si>
    <t>7964KR</t>
  </si>
  <si>
    <t>SDE1406386</t>
  </si>
  <si>
    <t>SDE1407502</t>
  </si>
  <si>
    <t>2014 Mestvergisting (HEW)</t>
  </si>
  <si>
    <t>SDE1409774</t>
  </si>
  <si>
    <t>2014 Ketel vaste biomassa &lt; 5 MW (HW)</t>
  </si>
  <si>
    <t>Harmes Holding B.V.</t>
  </si>
  <si>
    <t>SDE1410359</t>
  </si>
  <si>
    <t>2014 Wind op land &lt; 6 MWe</t>
  </si>
  <si>
    <t>Windpark Coevorden B.V.</t>
  </si>
  <si>
    <t>Coevorderkanaal 11</t>
  </si>
  <si>
    <t>7742PA</t>
  </si>
  <si>
    <t>SDE1415286</t>
  </si>
  <si>
    <t>SDE1415703</t>
  </si>
  <si>
    <t>Achilles 1894</t>
  </si>
  <si>
    <t>Martin Luther Kingweg 11</t>
  </si>
  <si>
    <t>9403PA</t>
  </si>
  <si>
    <t>SDE1416202</t>
  </si>
  <si>
    <t>2014 Verlengde levensduur allesvergisting (HEW)</t>
  </si>
  <si>
    <t>7910TK</t>
  </si>
  <si>
    <t>SDE1417233</t>
  </si>
  <si>
    <t>H.J. Boontjes Kip</t>
  </si>
  <si>
    <t>Hunzeweg 41-a</t>
  </si>
  <si>
    <t>9657PC</t>
  </si>
  <si>
    <t>NIEUW ANNERVEEN</t>
  </si>
  <si>
    <t>SDE1417794</t>
  </si>
  <si>
    <t>SDE1419213</t>
  </si>
  <si>
    <t>SDE1419593</t>
  </si>
  <si>
    <t>SDE1420076</t>
  </si>
  <si>
    <t>SDE1423915</t>
  </si>
  <si>
    <t>Rendo Beheer B.V.</t>
  </si>
  <si>
    <t>Setheweg 1</t>
  </si>
  <si>
    <t>7942LA</t>
  </si>
  <si>
    <t>SDE1424009</t>
  </si>
  <si>
    <t>7910**</t>
  </si>
  <si>
    <t>SDE1424048</t>
  </si>
  <si>
    <t>2014 AWZI/RWZI thermische drukhydrolyse</t>
  </si>
  <si>
    <t>SDE1424098</t>
  </si>
  <si>
    <t>SDE1424154</t>
  </si>
  <si>
    <t>Rovecom Holding B.V.</t>
  </si>
  <si>
    <t>Elbe 2</t>
  </si>
  <si>
    <t>7908HB</t>
  </si>
  <si>
    <t>SDE1426250</t>
  </si>
  <si>
    <t>9449**</t>
  </si>
  <si>
    <t>NOOITGEDACHT</t>
  </si>
  <si>
    <t>SDE1426626</t>
  </si>
  <si>
    <t>7935**</t>
  </si>
  <si>
    <t>EURSINGE GEM DE WOLDEN</t>
  </si>
  <si>
    <t>SDE1427784</t>
  </si>
  <si>
    <t>Bakker Groep Coevorden B.V.</t>
  </si>
  <si>
    <t>de Hulteweg 10</t>
  </si>
  <si>
    <t>7741LE</t>
  </si>
  <si>
    <t>SDE1433022</t>
  </si>
  <si>
    <t>7903**</t>
  </si>
  <si>
    <t>SDE1435166</t>
  </si>
  <si>
    <t>Grote Beer 24</t>
  </si>
  <si>
    <t>7904LW</t>
  </si>
  <si>
    <t>SDE1438461</t>
  </si>
  <si>
    <t>SDE1440593</t>
  </si>
  <si>
    <t>Houwing Agro BV</t>
  </si>
  <si>
    <t>Dorpsstraat 130</t>
  </si>
  <si>
    <t>9658PE</t>
  </si>
  <si>
    <t>SDE1441061</t>
  </si>
  <si>
    <t>Aldi Drachten B.V.</t>
  </si>
  <si>
    <t>Groningerstraat 340</t>
  </si>
  <si>
    <t>9402LT</t>
  </si>
  <si>
    <t>SDE1442317</t>
  </si>
  <si>
    <t>SDE1443223</t>
  </si>
  <si>
    <t>I. Beheer Automatisering B.V.</t>
  </si>
  <si>
    <t>Monierweg 9</t>
  </si>
  <si>
    <t>7741KV</t>
  </si>
  <si>
    <t>SDE1443249</t>
  </si>
  <si>
    <t>2014 Verlengde levensduur mestvergisting (HEW)</t>
  </si>
  <si>
    <t>SDE1443255</t>
  </si>
  <si>
    <t>Gasselte Bio Energie B.V.</t>
  </si>
  <si>
    <t>Gasselterboerveensemond 18</t>
  </si>
  <si>
    <t>9515PN</t>
  </si>
  <si>
    <t>SDE1444392</t>
  </si>
  <si>
    <t>SDE1452100</t>
  </si>
  <si>
    <t>SDE1456171</t>
  </si>
  <si>
    <t>Verenfabriek "Globe" B.V.</t>
  </si>
  <si>
    <t>Data 1</t>
  </si>
  <si>
    <t>7741MG</t>
  </si>
  <si>
    <t>SDE1459348</t>
  </si>
  <si>
    <t>Vereniging van Eigenaren v/h Bungalowpark Het Drentse Wold</t>
  </si>
  <si>
    <t>Bosweg 10-a</t>
  </si>
  <si>
    <t>9423TA</t>
  </si>
  <si>
    <t>SDE1461924</t>
  </si>
  <si>
    <t>SDE1462201</t>
  </si>
  <si>
    <t>Dak Blankenstein 200 Meppel B.V. i.o.</t>
  </si>
  <si>
    <t>Blankenstein 200</t>
  </si>
  <si>
    <t>7943PG</t>
  </si>
  <si>
    <t>SDE1463311</t>
  </si>
  <si>
    <t>Trifab Beheer B.V.</t>
  </si>
  <si>
    <t>Vosmatenweg 3</t>
  </si>
  <si>
    <t>7742SX</t>
  </si>
  <si>
    <t>SDE1465240</t>
  </si>
  <si>
    <t>SDE1467158</t>
  </si>
  <si>
    <t>Nell Gerbera Cultures B.V.</t>
  </si>
  <si>
    <t>De Kwakel 10</t>
  </si>
  <si>
    <t>7891XD</t>
  </si>
  <si>
    <t>SDE1467992</t>
  </si>
  <si>
    <t>SDE1469036</t>
  </si>
  <si>
    <t>Zon Exploitatie Nederland B.V.</t>
  </si>
  <si>
    <t>Modem 26</t>
  </si>
  <si>
    <t>7741MC</t>
  </si>
  <si>
    <t>SDE1471358</t>
  </si>
  <si>
    <t>Zonnepark XXL B.V.</t>
  </si>
  <si>
    <t>De Haar 9</t>
  </si>
  <si>
    <t>9405TE</t>
  </si>
  <si>
    <t>SDE1472530</t>
  </si>
  <si>
    <t>DAK De Stroom 10 Hoogeveen B.V.</t>
  </si>
  <si>
    <t>De Stroom 10</t>
  </si>
  <si>
    <t>7901TE</t>
  </si>
  <si>
    <t>SDE1473374</t>
  </si>
  <si>
    <t>SDE1475709</t>
  </si>
  <si>
    <t>SDE1476453</t>
  </si>
  <si>
    <t>Bad Hesselingen</t>
  </si>
  <si>
    <t>Badweg 1</t>
  </si>
  <si>
    <t>7944HJ</t>
  </si>
  <si>
    <t>SDE1479250</t>
  </si>
  <si>
    <t>Vledder B.V.</t>
  </si>
  <si>
    <t>Edisonstraat 1</t>
  </si>
  <si>
    <t>7903AN</t>
  </si>
  <si>
    <t>SDE1479579</t>
  </si>
  <si>
    <t>SDE1479793</t>
  </si>
  <si>
    <t>Seubring C.V.</t>
  </si>
  <si>
    <t>Brunstingerveld 16</t>
  </si>
  <si>
    <t>SDE1480120</t>
  </si>
  <si>
    <t>SDE1480591</t>
  </si>
  <si>
    <t>9443**</t>
  </si>
  <si>
    <t>SCHOONLOO</t>
  </si>
  <si>
    <t>SDE1482222</t>
  </si>
  <si>
    <t>H.J. Boontjes Kip B.V.</t>
  </si>
  <si>
    <t>Hunzeweg 41</t>
  </si>
  <si>
    <t>SDE1484304</t>
  </si>
  <si>
    <t>2014 Verlengde levensduur allesvergisting (HG)</t>
  </si>
  <si>
    <t>SDE1485421</t>
  </si>
  <si>
    <t>7925**</t>
  </si>
  <si>
    <t>LINDE DR</t>
  </si>
  <si>
    <t>SDE1485971</t>
  </si>
  <si>
    <t>7936**</t>
  </si>
  <si>
    <t>TIENDEVEEN</t>
  </si>
  <si>
    <t>SDE1486275</t>
  </si>
  <si>
    <t>7907**</t>
  </si>
  <si>
    <t>SDE1486429</t>
  </si>
  <si>
    <t>SDE1486850</t>
  </si>
  <si>
    <t>Visser Assen Vastgoed BV</t>
  </si>
  <si>
    <t>Koperslagerstraat 1</t>
  </si>
  <si>
    <t>9403VM</t>
  </si>
  <si>
    <t>SDE1487283</t>
  </si>
  <si>
    <t>Stichting De Swaneburg</t>
  </si>
  <si>
    <t>Pampert 2</t>
  </si>
  <si>
    <t>7742VV</t>
  </si>
  <si>
    <t>SDE1488105</t>
  </si>
  <si>
    <t>Woagen B.V.</t>
  </si>
  <si>
    <t>Zuiderdiep 300</t>
  </si>
  <si>
    <t>9571BS</t>
  </si>
  <si>
    <t>SDE1488126</t>
  </si>
  <si>
    <t>Green Spread Solar 2 B.V.</t>
  </si>
  <si>
    <t>Sportveldenweg 2</t>
  </si>
  <si>
    <t>7902NX</t>
  </si>
  <si>
    <t>SDE1488979</t>
  </si>
  <si>
    <t>Goelema Landbouw C.V.</t>
  </si>
  <si>
    <t>Dorpsstraat 18</t>
  </si>
  <si>
    <t>9474PD</t>
  </si>
  <si>
    <t>SDE1489656</t>
  </si>
  <si>
    <t>Instituut voor Veiligheid en Milieu B.V.</t>
  </si>
  <si>
    <t>Monierweg 4</t>
  </si>
  <si>
    <t>7741KT</t>
  </si>
  <si>
    <t>SDE1489692</t>
  </si>
  <si>
    <t>RSG Wolfsbos</t>
  </si>
  <si>
    <t>Wolfsbosstraat 3</t>
  </si>
  <si>
    <t>7905BZ</t>
  </si>
  <si>
    <t>SDE1489900</t>
  </si>
  <si>
    <t>Landbouwbedrijf Lammertink Hooghalen B.V.</t>
  </si>
  <si>
    <t>Oosthalen 4-b</t>
  </si>
  <si>
    <t>9414TG</t>
  </si>
  <si>
    <t>SDE+ 2015</t>
  </si>
  <si>
    <t>SDE1500030</t>
  </si>
  <si>
    <t>2015 Ketel vaste biomassa &lt; 5 MW (HW)</t>
  </si>
  <si>
    <t>SDE1500031</t>
  </si>
  <si>
    <t>SDE1500120</t>
  </si>
  <si>
    <t>9496**</t>
  </si>
  <si>
    <t>BUNNE</t>
  </si>
  <si>
    <t>SDE1500281</t>
  </si>
  <si>
    <t>Helios 26-a</t>
  </si>
  <si>
    <t>7904HG</t>
  </si>
  <si>
    <t>SDE1577838</t>
  </si>
  <si>
    <t>SDE+ 2016 II</t>
  </si>
  <si>
    <t>2016 Zon-PV</t>
  </si>
  <si>
    <t>Zonnepark Lange Runde B.V.</t>
  </si>
  <si>
    <t>Pitrus te Barger-Compascuum</t>
  </si>
  <si>
    <t>-</t>
  </si>
  <si>
    <t>Veldsysteem</t>
  </si>
  <si>
    <t>SDE1601525</t>
  </si>
  <si>
    <t>Aareon Nederland B.V.</t>
  </si>
  <si>
    <t>Cornelis Houtmanstraat 36</t>
  </si>
  <si>
    <t>7825VG</t>
  </si>
  <si>
    <t>SDE1602472</t>
  </si>
  <si>
    <t>Indufinish B.V.</t>
  </si>
  <si>
    <t>Willem Barentszstraat 5</t>
  </si>
  <si>
    <t>7825VZ</t>
  </si>
  <si>
    <t>2016 Wind op land</t>
  </si>
  <si>
    <t>Raedthuys DDM B.V.</t>
  </si>
  <si>
    <t>Drentse Monden RH 3.5</t>
  </si>
  <si>
    <t>Nee</t>
  </si>
  <si>
    <t>Drentse Monden RH 1.2</t>
  </si>
  <si>
    <t>Duurzame Energieproductie Exloërmond B.V.</t>
  </si>
  <si>
    <t>1E EXLOËRMOND</t>
  </si>
  <si>
    <t>SDE+ 2016 I</t>
  </si>
  <si>
    <t>SDE1604739</t>
  </si>
  <si>
    <t>Middelwijk Meppel Onroerend Goed</t>
  </si>
  <si>
    <t>Mandeveld 10</t>
  </si>
  <si>
    <t>7942KE</t>
  </si>
  <si>
    <t>Windpark Oostermoer Exploitatie B.V.</t>
  </si>
  <si>
    <t>SDE1607963</t>
  </si>
  <si>
    <t>SDE1609044</t>
  </si>
  <si>
    <t>Rooftop Energy B.V.</t>
  </si>
  <si>
    <t>Hendrik van Boeijenlaan 5</t>
  </si>
  <si>
    <t>9404LP</t>
  </si>
  <si>
    <t>SDE1611192</t>
  </si>
  <si>
    <t>SDE1611493</t>
  </si>
  <si>
    <t>7846**</t>
  </si>
  <si>
    <t>NOORD-SLEEN</t>
  </si>
  <si>
    <t>SDE1612030</t>
  </si>
  <si>
    <t>2016 Verlengde levensduur allesvergisting (HEW)</t>
  </si>
  <si>
    <t>SDE1613082</t>
  </si>
  <si>
    <t>SDE1616196</t>
  </si>
  <si>
    <t>LC Ruinen B.V.</t>
  </si>
  <si>
    <t>Oude Benderseweg 11</t>
  </si>
  <si>
    <t>7963PX</t>
  </si>
  <si>
    <t>SDE1616550</t>
  </si>
  <si>
    <t>Esdal College Oosterstraat</t>
  </si>
  <si>
    <t>Oosterstraat 78</t>
  </si>
  <si>
    <t>7822HG</t>
  </si>
  <si>
    <t>SDE1618577</t>
  </si>
  <si>
    <t>Drenthe College</t>
  </si>
  <si>
    <t>Van Schaikweg 98</t>
  </si>
  <si>
    <t>7811KL</t>
  </si>
  <si>
    <t>SDE1618860</t>
  </si>
  <si>
    <t>SDE1620387</t>
  </si>
  <si>
    <t>2016 Verlengde levensduur mestvergisting (HEW)</t>
  </si>
  <si>
    <t>SDE1620913</t>
  </si>
  <si>
    <t>OBS De Bosrank</t>
  </si>
  <si>
    <t>Havelter Schapendrift 22</t>
  </si>
  <si>
    <t>7971BC</t>
  </si>
  <si>
    <t>SDE1622719</t>
  </si>
  <si>
    <t>Bosbeer B.V.</t>
  </si>
  <si>
    <t>Bosweg 23</t>
  </si>
  <si>
    <t>SDE1624715</t>
  </si>
  <si>
    <t>8437**</t>
  </si>
  <si>
    <t>ZORGVLIED</t>
  </si>
  <si>
    <t>SDE1625794</t>
  </si>
  <si>
    <t>Nolde B.V.</t>
  </si>
  <si>
    <t>Ommerweg 65</t>
  </si>
  <si>
    <t>7921TB</t>
  </si>
  <si>
    <t>SDE1628208</t>
  </si>
  <si>
    <t>NKL Contactlenzen B.V.</t>
  </si>
  <si>
    <t>Waanderweg 6</t>
  </si>
  <si>
    <t>7812HZ</t>
  </si>
  <si>
    <t>SDE1628345</t>
  </si>
  <si>
    <t>Banzo Group B.V.</t>
  </si>
  <si>
    <t>Buitenvaart 1409</t>
  </si>
  <si>
    <t>7905SJ</t>
  </si>
  <si>
    <t>SDE1632651</t>
  </si>
  <si>
    <t>Swedish Match Lighters B.V.</t>
  </si>
  <si>
    <t>A.H.G. Fokkerstraat 5</t>
  </si>
  <si>
    <t>9403AM</t>
  </si>
  <si>
    <t>SDE1634775</t>
  </si>
  <si>
    <t>Anne de Vriesstraat 70</t>
  </si>
  <si>
    <t>9402NT</t>
  </si>
  <si>
    <t>SDE1635591</t>
  </si>
  <si>
    <t>Gebr. Middelveld Vastgoed B.V.</t>
  </si>
  <si>
    <t>Oosterveldweg 6</t>
  </si>
  <si>
    <t>7927TA</t>
  </si>
  <si>
    <t>SDE1635641</t>
  </si>
  <si>
    <t>Esdal College Klazienaveen</t>
  </si>
  <si>
    <t>Van Echtenstraat 22</t>
  </si>
  <si>
    <t>7891LM</t>
  </si>
  <si>
    <t>SDE1636563</t>
  </si>
  <si>
    <t>Stichting Zorggroep Drenthe</t>
  </si>
  <si>
    <t>Ludinge 13</t>
  </si>
  <si>
    <t>9471JD</t>
  </si>
  <si>
    <t>Drentse Monden RH 3.6</t>
  </si>
  <si>
    <t>DEE/RH-3.1</t>
  </si>
  <si>
    <t>Drentse Monden RH 1.7</t>
  </si>
  <si>
    <t>SDE1639048</t>
  </si>
  <si>
    <t>Vrij Op Naam Zonnepark 1 B.V.</t>
  </si>
  <si>
    <t>Vriezerhoek 1</t>
  </si>
  <si>
    <t>9492TH</t>
  </si>
  <si>
    <t>UBBENA</t>
  </si>
  <si>
    <t>Drentse Monden RH 1.4</t>
  </si>
  <si>
    <t>SDE1640979</t>
  </si>
  <si>
    <t>Germs Landbouw B.V.</t>
  </si>
  <si>
    <t>Verlengde Vaart NZ 164</t>
  </si>
  <si>
    <t>7887EL</t>
  </si>
  <si>
    <t>SDE1641276</t>
  </si>
  <si>
    <t>Vereniging van Eigenaars Residence Meerdijck</t>
  </si>
  <si>
    <t>De Strubben 68</t>
  </si>
  <si>
    <t>7824RR</t>
  </si>
  <si>
    <t>SDE1643351</t>
  </si>
  <si>
    <t>Schuiling Energie B.V.</t>
  </si>
  <si>
    <t>Stationsstraat 60</t>
  </si>
  <si>
    <t>9463TJ</t>
  </si>
  <si>
    <t>Zonnepark Tynaarlo B.V.</t>
  </si>
  <si>
    <t>Zuidlaarderweg 37 DV, Tynaarlo</t>
  </si>
  <si>
    <t>SDE1647641</t>
  </si>
  <si>
    <t>Sator Central Services B.V.</t>
  </si>
  <si>
    <t>Buitenvaart 1003</t>
  </si>
  <si>
    <t>7905SB</t>
  </si>
  <si>
    <t>SDE1648014</t>
  </si>
  <si>
    <t>Drentse Monden RH 1.6</t>
  </si>
  <si>
    <t>Drentse Monden RH 3.4</t>
  </si>
  <si>
    <t>SDE1649062</t>
  </si>
  <si>
    <t>SDE1649830</t>
  </si>
  <si>
    <t>9436**</t>
  </si>
  <si>
    <t>MANTINGE</t>
  </si>
  <si>
    <t>Drentse Monden RH 1.3</t>
  </si>
  <si>
    <t>Drentse Monden RH 1.5</t>
  </si>
  <si>
    <t>SDE1653765</t>
  </si>
  <si>
    <t>Gemeente Assen</t>
  </si>
  <si>
    <t>Mr. Groen van Prinstererlaan 100</t>
  </si>
  <si>
    <t>9402KG</t>
  </si>
  <si>
    <t>SDE1654101</t>
  </si>
  <si>
    <t>Cooperatie TVM U.A.</t>
  </si>
  <si>
    <t>van Limburg Stirumstraat 250</t>
  </si>
  <si>
    <t>7901AW</t>
  </si>
  <si>
    <t>SDE1655111</t>
  </si>
  <si>
    <t>Pluimveebedrijf Huiskes B.V.</t>
  </si>
  <si>
    <t>Nieuwe Dijk 2</t>
  </si>
  <si>
    <t>7921XC</t>
  </si>
  <si>
    <t>SDE1655138</t>
  </si>
  <si>
    <t>2016 Verlengde levensduur mestvergisting (HG)</t>
  </si>
  <si>
    <t>SDE1655161</t>
  </si>
  <si>
    <t>SDE1655240</t>
  </si>
  <si>
    <t>Dr. Nassau College, locatie Quintus</t>
  </si>
  <si>
    <t>Mr. Groen van Prinstererlaan 98</t>
  </si>
  <si>
    <t>SDE1655659</t>
  </si>
  <si>
    <t>2016 Allesvergisting (HG)</t>
  </si>
  <si>
    <t>Bio Energy Coevorden B.V.</t>
  </si>
  <si>
    <t>Berlijnseweg 1</t>
  </si>
  <si>
    <t>SDE1656832</t>
  </si>
  <si>
    <t>Homan Free Holding B.V.</t>
  </si>
  <si>
    <t>Zuiderdiep 246</t>
  </si>
  <si>
    <t>7876AM</t>
  </si>
  <si>
    <t>SDE1660619</t>
  </si>
  <si>
    <t>Esdal College Boermarkeweg</t>
  </si>
  <si>
    <t>Angelsloerdijk 13c</t>
  </si>
  <si>
    <t>7822HK</t>
  </si>
  <si>
    <t>SDE1660639</t>
  </si>
  <si>
    <t>Stichting Woonservice Drenthe</t>
  </si>
  <si>
    <t>Torenlaan 47</t>
  </si>
  <si>
    <t>9411KD</t>
  </si>
  <si>
    <t>SDE1662285</t>
  </si>
  <si>
    <t>Drentse Monden RH 1.1</t>
  </si>
  <si>
    <t>SDE1664285</t>
  </si>
  <si>
    <t>9442**</t>
  </si>
  <si>
    <t>ELP</t>
  </si>
  <si>
    <t>SDE1666580</t>
  </si>
  <si>
    <t>2016 Mestvergisting (HG)</t>
  </si>
  <si>
    <t>SDE1667818</t>
  </si>
  <si>
    <t>Veldlaan 2</t>
  </si>
  <si>
    <t>7824VH</t>
  </si>
  <si>
    <t>SDE1669396</t>
  </si>
  <si>
    <t>SDE1669926</t>
  </si>
  <si>
    <t>Dr. Nassau College, locatie Penta</t>
  </si>
  <si>
    <t>Industrieweg 3</t>
  </si>
  <si>
    <t>9402NP</t>
  </si>
  <si>
    <t>DEE 1.2</t>
  </si>
  <si>
    <t>Drentse Monden RH 3.2</t>
  </si>
  <si>
    <t>SDE1679492</t>
  </si>
  <si>
    <t>Duinkerken B.V.</t>
  </si>
  <si>
    <t>Domeinweg 7</t>
  </si>
  <si>
    <t>7931TJ</t>
  </si>
  <si>
    <t>FLUITENBERG</t>
  </si>
  <si>
    <t>SDE1679604</t>
  </si>
  <si>
    <t>Arnold van den Born Onroerend Goed B.V.</t>
  </si>
  <si>
    <t>Leemdijk 2</t>
  </si>
  <si>
    <t>9422CL</t>
  </si>
  <si>
    <t>SDE1679910</t>
  </si>
  <si>
    <t>Aja B.V.</t>
  </si>
  <si>
    <t>Waanderweg 26-30</t>
  </si>
  <si>
    <t>SDE1681485</t>
  </si>
  <si>
    <t>Stichting Praktijkonderwijs Emmen en omgeving</t>
  </si>
  <si>
    <t>Ullevi 22</t>
  </si>
  <si>
    <t>7825SE</t>
  </si>
  <si>
    <t>SDE1681850</t>
  </si>
  <si>
    <t>Esweg 40</t>
  </si>
  <si>
    <t>9411AG</t>
  </si>
  <si>
    <t>SDE1681891</t>
  </si>
  <si>
    <t>Tuinstraat 5a</t>
  </si>
  <si>
    <t>9404KK</t>
  </si>
  <si>
    <t>SDE1684401</t>
  </si>
  <si>
    <t>Drentse Monden RH 3.3</t>
  </si>
  <si>
    <t>SDE1688388</t>
  </si>
  <si>
    <t>Van Doornestraat 5</t>
  </si>
  <si>
    <t>9403AN</t>
  </si>
  <si>
    <t>SDE1688702</t>
  </si>
  <si>
    <t>SDE1692632</t>
  </si>
  <si>
    <t>Christelijk kindcentrum het Kompas</t>
  </si>
  <si>
    <t>Einthovenstraat 26</t>
  </si>
  <si>
    <t>9402CB</t>
  </si>
  <si>
    <t>SDE1692923</t>
  </si>
  <si>
    <t>I-Beheer Groep</t>
  </si>
  <si>
    <t>SDE1696416</t>
  </si>
  <si>
    <t>Beilerstraat 197</t>
  </si>
  <si>
    <t>9401PJ</t>
  </si>
  <si>
    <t>SDE1696565</t>
  </si>
  <si>
    <t>SDE1696598</t>
  </si>
  <si>
    <t>SemmoH Project B.V.</t>
  </si>
  <si>
    <t>de Klenckestraat 6-40</t>
  </si>
  <si>
    <t>9402JK</t>
  </si>
  <si>
    <t>SDE1697154</t>
  </si>
  <si>
    <t>OBS Burgemeester W.A. Storkschool</t>
  </si>
  <si>
    <t>Heuvelenweg 22a</t>
  </si>
  <si>
    <t>7991CL</t>
  </si>
  <si>
    <t>SDE1699224</t>
  </si>
  <si>
    <t>Ubbekingecamp 1</t>
  </si>
  <si>
    <t>7824EH</t>
  </si>
  <si>
    <t>SDE1699289</t>
  </si>
  <si>
    <t>SDE+ 2017 I</t>
  </si>
  <si>
    <t>SDE1700016</t>
  </si>
  <si>
    <t>2017 Zon-PV</t>
  </si>
  <si>
    <t>SDE1700051</t>
  </si>
  <si>
    <t>Zon warmte</t>
  </si>
  <si>
    <t>2017 Zonthermie</t>
  </si>
  <si>
    <t>Stichting Zwembaden Gemeente Tynaarlo</t>
  </si>
  <si>
    <t>Lemferdingerlaan 1</t>
  </si>
  <si>
    <t>9765AR</t>
  </si>
  <si>
    <t>PATERSWOLDE</t>
  </si>
  <si>
    <t>SDE1700057</t>
  </si>
  <si>
    <t>Sportlaan 6</t>
  </si>
  <si>
    <t>9481AJ</t>
  </si>
  <si>
    <t>SDE1700078</t>
  </si>
  <si>
    <t>2017 Verlengde levensduur mest/co-vergisting (HEW)</t>
  </si>
  <si>
    <t>Brunstingerveld 8a</t>
  </si>
  <si>
    <t>SDE1700104</t>
  </si>
  <si>
    <t>Teegeetee Vastgoed B.V.</t>
  </si>
  <si>
    <t>Het Hoekje 43</t>
  </si>
  <si>
    <t>7913BB</t>
  </si>
  <si>
    <t>SDE1700114</t>
  </si>
  <si>
    <t>2017 Ketel vaste biomassa &lt; 5 MW (HW)</t>
  </si>
  <si>
    <t>Ankehaar Holding B.V.</t>
  </si>
  <si>
    <t>Asserstraat 121</t>
  </si>
  <si>
    <t>9335TB</t>
  </si>
  <si>
    <t>SDE1700136</t>
  </si>
  <si>
    <t>SDE1700217</t>
  </si>
  <si>
    <t>Padding Beleggingen B.V.</t>
  </si>
  <si>
    <t>Coevorderstraatweg 50</t>
  </si>
  <si>
    <t>7917PS</t>
  </si>
  <si>
    <t>SDE1700736</t>
  </si>
  <si>
    <t>GroenLeven B.V.</t>
  </si>
  <si>
    <t>Vossegatsweg 15a</t>
  </si>
  <si>
    <t>9321XX</t>
  </si>
  <si>
    <t>SDE1701418</t>
  </si>
  <si>
    <t>SDE+ 2017 II</t>
  </si>
  <si>
    <t>SDE1701870</t>
  </si>
  <si>
    <t>2017 Zon-PV &lt; 1 MWp</t>
  </si>
  <si>
    <t>Stichting NHL Stenden Hogeschool</t>
  </si>
  <si>
    <t>Van Schaikweg 94</t>
  </si>
  <si>
    <t>2017 Wind op land</t>
  </si>
  <si>
    <t>Raedthuys WP Weijerswold B.V.</t>
  </si>
  <si>
    <t>Weijerswold 1</t>
  </si>
  <si>
    <t>SDE1703165</t>
  </si>
  <si>
    <t>Broekhuis Vastgoed Holding B.V.</t>
  </si>
  <si>
    <t>Duitslandlaan 6</t>
  </si>
  <si>
    <t>9403DK</t>
  </si>
  <si>
    <t>SDE1703192</t>
  </si>
  <si>
    <t>9534**</t>
  </si>
  <si>
    <t>WESTDORP</t>
  </si>
  <si>
    <t>2017 Zon-PV &gt;= 1 MWp</t>
  </si>
  <si>
    <t>Zonnepark Leemdijk B.V.</t>
  </si>
  <si>
    <t>Zonnepark Leemdijk</t>
  </si>
  <si>
    <t>SDE1703336</t>
  </si>
  <si>
    <t>Poppenharelaan 1</t>
  </si>
  <si>
    <t>7741CS</t>
  </si>
  <si>
    <t>SDE+ Tender Monomest 2017</t>
  </si>
  <si>
    <t>SDE1703567</t>
  </si>
  <si>
    <t>2017 Tender monomest (HEW)</t>
  </si>
  <si>
    <t>SDE1703889</t>
  </si>
  <si>
    <t>Dennenweg 9</t>
  </si>
  <si>
    <t>9404LA</t>
  </si>
  <si>
    <t>SDE1704445</t>
  </si>
  <si>
    <t>Voetbalvereniging V.A.K.O.</t>
  </si>
  <si>
    <t>Sportlaan 2</t>
  </si>
  <si>
    <t>SDE1704794</t>
  </si>
  <si>
    <t>De Vries &amp; Partners Consultants B.V.</t>
  </si>
  <si>
    <t>Blankenstein 230</t>
  </si>
  <si>
    <t>SDE1705376</t>
  </si>
  <si>
    <t>Zonnepark Vloeivelden Hollandia B.V.</t>
  </si>
  <si>
    <t>Vloeivelden Hollandia Nieuw-Buinen</t>
  </si>
  <si>
    <t>SDE1705631</t>
  </si>
  <si>
    <t>SDE1705787</t>
  </si>
  <si>
    <t>Ballast 40a</t>
  </si>
  <si>
    <t>7741NJ</t>
  </si>
  <si>
    <t>SDE1705893</t>
  </si>
  <si>
    <t>SDE1706104</t>
  </si>
  <si>
    <t>Waterkracht</t>
  </si>
  <si>
    <t>2017 Waterkracht &gt;= 0,5 m</t>
  </si>
  <si>
    <t>SDE1706841</t>
  </si>
  <si>
    <t>SDE1707278</t>
  </si>
  <si>
    <t>Hippisch Centrum Emmen B.V.</t>
  </si>
  <si>
    <t>Ericasestraat 109</t>
  </si>
  <si>
    <t>7887GD</t>
  </si>
  <si>
    <t>SDE1707357</t>
  </si>
  <si>
    <t>Greens and Salads</t>
  </si>
  <si>
    <t>Pieter Mastebroekweg 12</t>
  </si>
  <si>
    <t>7942JZ</t>
  </si>
  <si>
    <t>SDE1707518</t>
  </si>
  <si>
    <t>9343**</t>
  </si>
  <si>
    <t>EEN-WEST</t>
  </si>
  <si>
    <t>SDE1707640</t>
  </si>
  <si>
    <t>Korenmaat 5</t>
  </si>
  <si>
    <t>9405TL</t>
  </si>
  <si>
    <t>SDE1708340</t>
  </si>
  <si>
    <t>Achterkamp 3a</t>
  </si>
  <si>
    <t>7751ZN</t>
  </si>
  <si>
    <t>SDE1708507</t>
  </si>
  <si>
    <t>Jansen PVA B.V.</t>
  </si>
  <si>
    <t>Zuidelijke Tweederdeweg 20</t>
  </si>
  <si>
    <t>9521LA</t>
  </si>
  <si>
    <t>SDE1708753</t>
  </si>
  <si>
    <t>SDE1708869</t>
  </si>
  <si>
    <t>Boerenbedrijf Beuling B.V.</t>
  </si>
  <si>
    <t>1e Exloermond 54</t>
  </si>
  <si>
    <t>9573PC</t>
  </si>
  <si>
    <t>1E EXLOERMOND</t>
  </si>
  <si>
    <t>SDE1708967</t>
  </si>
  <si>
    <t>SDE1709221</t>
  </si>
  <si>
    <t>SDE1709663</t>
  </si>
  <si>
    <t>SDE1710958</t>
  </si>
  <si>
    <t>SDE1711249</t>
  </si>
  <si>
    <t>Ceintuurbaan Noord 113-119</t>
  </si>
  <si>
    <t>9301NT</t>
  </si>
  <si>
    <t>SDE1711967</t>
  </si>
  <si>
    <t>9438**</t>
  </si>
  <si>
    <t>GARMINGE</t>
  </si>
  <si>
    <t>SDE1712285</t>
  </si>
  <si>
    <t>SDE1712345</t>
  </si>
  <si>
    <t>Provincialeweg 1</t>
  </si>
  <si>
    <t>9465TW</t>
  </si>
  <si>
    <t>ANDEREN</t>
  </si>
  <si>
    <t>SDE1712369</t>
  </si>
  <si>
    <t>SDE1712420</t>
  </si>
  <si>
    <t>SDE1713419</t>
  </si>
  <si>
    <t>Weijerswold 2</t>
  </si>
  <si>
    <t>SDE1714829</t>
  </si>
  <si>
    <t>SDE1715655</t>
  </si>
  <si>
    <t>SDE1715749</t>
  </si>
  <si>
    <t>Lidl Nederland GmbH</t>
  </si>
  <si>
    <t>Noordbargerstraat 19</t>
  </si>
  <si>
    <t>7811KE</t>
  </si>
  <si>
    <t>SDE1716422</t>
  </si>
  <si>
    <t>Obton GreenIPP SDE 3 Management B.V.</t>
  </si>
  <si>
    <t>Mandeveld 12</t>
  </si>
  <si>
    <t>SDE1716632</t>
  </si>
  <si>
    <t>7949**</t>
  </si>
  <si>
    <t>ROGAT</t>
  </si>
  <si>
    <t>SDE1716642</t>
  </si>
  <si>
    <t>SDE1716957</t>
  </si>
  <si>
    <t>Emil Frey Vastgoed B.V.</t>
  </si>
  <si>
    <t>Azieweg 9</t>
  </si>
  <si>
    <t>9407TC</t>
  </si>
  <si>
    <t>SDE1717214</t>
  </si>
  <si>
    <t>SDE1717249</t>
  </si>
  <si>
    <t>SDE1718340</t>
  </si>
  <si>
    <t>SDE1718426</t>
  </si>
  <si>
    <t>SDE1718897</t>
  </si>
  <si>
    <t>SDE1719059</t>
  </si>
  <si>
    <t>Vereniging Onderwijsbureau Meppel in coöperatief verband U.A.</t>
  </si>
  <si>
    <t>Industrieweg 15-20</t>
  </si>
  <si>
    <t>SDE1719291</t>
  </si>
  <si>
    <t>SDE1719445</t>
  </si>
  <si>
    <t>SDE1719458</t>
  </si>
  <si>
    <t>SDE1719957</t>
  </si>
  <si>
    <t>Ro-ann B.V.</t>
  </si>
  <si>
    <t>SDE1721335</t>
  </si>
  <si>
    <t>SDE1721832</t>
  </si>
  <si>
    <t>Biosisto B.V.</t>
  </si>
  <si>
    <t>Martin Luther Kingweg 3</t>
  </si>
  <si>
    <t>SDE1723159</t>
  </si>
  <si>
    <t>SDE1724372</t>
  </si>
  <si>
    <t>Atlantis Vastgoed B.V.</t>
  </si>
  <si>
    <t>Atlantis 3</t>
  </si>
  <si>
    <t>7821AX</t>
  </si>
  <si>
    <t>SDE1724393</t>
  </si>
  <si>
    <t>SDE1724954</t>
  </si>
  <si>
    <t>Vriend Duurzaam B.V.</t>
  </si>
  <si>
    <t>Grutto 20</t>
  </si>
  <si>
    <t>7741LD</t>
  </si>
  <si>
    <t>SDE1725068</t>
  </si>
  <si>
    <t>Sunrock Investments B.V.</t>
  </si>
  <si>
    <t>Nijbracht 43</t>
  </si>
  <si>
    <t>7821CB</t>
  </si>
  <si>
    <t>SDE1725488</t>
  </si>
  <si>
    <t>Stroetenweg 15</t>
  </si>
  <si>
    <t>9449PD</t>
  </si>
  <si>
    <t>SDE1726375</t>
  </si>
  <si>
    <t>H.S. Groep B.V.</t>
  </si>
  <si>
    <t>Dorpsstraat 2</t>
  </si>
  <si>
    <t>9474TA</t>
  </si>
  <si>
    <t>SDE1726533</t>
  </si>
  <si>
    <t>SDE1726888</t>
  </si>
  <si>
    <t>Huisveste C.V.</t>
  </si>
  <si>
    <t>Schepersmaat 4 a</t>
  </si>
  <si>
    <t>9405TA</t>
  </si>
  <si>
    <t>SDE1726910</t>
  </si>
  <si>
    <t>9573**</t>
  </si>
  <si>
    <t>SDE1727099</t>
  </si>
  <si>
    <t>Nijbracht 76</t>
  </si>
  <si>
    <t>7821CA</t>
  </si>
  <si>
    <t>SDE1728582</t>
  </si>
  <si>
    <t>Lefier Emmen</t>
  </si>
  <si>
    <t>Hooggoorns 16</t>
  </si>
  <si>
    <t>7812AM</t>
  </si>
  <si>
    <t>SDE1728748</t>
  </si>
  <si>
    <t>Roose &amp; Roose B.V.</t>
  </si>
  <si>
    <t>Hoofdstraat 122</t>
  </si>
  <si>
    <t>7901JV</t>
  </si>
  <si>
    <t>SDE1728769</t>
  </si>
  <si>
    <t>SDE1729721</t>
  </si>
  <si>
    <t>Setheweg 45</t>
  </si>
  <si>
    <t>SDE1730424</t>
  </si>
  <si>
    <t>SDE1730539</t>
  </si>
  <si>
    <t>Ericasestraat 31</t>
  </si>
  <si>
    <t>7887GA</t>
  </si>
  <si>
    <t>SDE1730810</t>
  </si>
  <si>
    <t>SDE1731000</t>
  </si>
  <si>
    <t>SDE1731135</t>
  </si>
  <si>
    <t>Buro Bloemen B.V.</t>
  </si>
  <si>
    <t>SDE1731351</t>
  </si>
  <si>
    <t>7811**</t>
  </si>
  <si>
    <t>SDE1731705</t>
  </si>
  <si>
    <t>SDE1731724</t>
  </si>
  <si>
    <t>Zonnepark Fieldlab B.V.</t>
  </si>
  <si>
    <t>Zonnepark Oranjepoort fieldlab</t>
  </si>
  <si>
    <t>SDE1731739</t>
  </si>
  <si>
    <t>SDE1733493</t>
  </si>
  <si>
    <t>Dutch Durables Energy 1 B.V.</t>
  </si>
  <si>
    <t>Oliemolenweg 4a</t>
  </si>
  <si>
    <t>7944HX</t>
  </si>
  <si>
    <t>SDE1734261</t>
  </si>
  <si>
    <t>HulteWind B.V.</t>
  </si>
  <si>
    <t>Bellweg 19</t>
  </si>
  <si>
    <t>7741LH</t>
  </si>
  <si>
    <t>SDE1735373</t>
  </si>
  <si>
    <t>Hooiweg 18</t>
  </si>
  <si>
    <t>9761GR</t>
  </si>
  <si>
    <t>SDE1735704</t>
  </si>
  <si>
    <t>SDE1736146</t>
  </si>
  <si>
    <t>SDE1736959</t>
  </si>
  <si>
    <t>HMO</t>
  </si>
  <si>
    <t>Industrieweg 19</t>
  </si>
  <si>
    <t>SDE1737442</t>
  </si>
  <si>
    <t>Oldeveen 12</t>
  </si>
  <si>
    <t>7855TE</t>
  </si>
  <si>
    <t>SDE1737709</t>
  </si>
  <si>
    <t>SDE1738028</t>
  </si>
  <si>
    <t>Zonnepark Hollandia Exloermond</t>
  </si>
  <si>
    <t>SDE1738057</t>
  </si>
  <si>
    <t>Ucosan B.V.</t>
  </si>
  <si>
    <t>Dwazziewegen 13</t>
  </si>
  <si>
    <t>9301ZR</t>
  </si>
  <si>
    <t>SDE1738306</t>
  </si>
  <si>
    <t>SDE1739158</t>
  </si>
  <si>
    <t>H. Meints Beheer B.V.</t>
  </si>
  <si>
    <t>Leemdijk 14b</t>
  </si>
  <si>
    <t>SDE1739955</t>
  </si>
  <si>
    <t>SDE1740352</t>
  </si>
  <si>
    <t>C.S.G. Dingstede</t>
  </si>
  <si>
    <t>Gerard Doustraat 13</t>
  </si>
  <si>
    <t>7944HD</t>
  </si>
  <si>
    <t>SDE1740814</t>
  </si>
  <si>
    <t>SDE1742136</t>
  </si>
  <si>
    <t>Greenledwalls Assen B.V.</t>
  </si>
  <si>
    <t>Amerikaweg 16</t>
  </si>
  <si>
    <t>9407TK</t>
  </si>
  <si>
    <t>SDE1742624</t>
  </si>
  <si>
    <t>Stad &amp; Esch Lyceum</t>
  </si>
  <si>
    <t>Ezingerweg 52</t>
  </si>
  <si>
    <t>7943AZ</t>
  </si>
  <si>
    <t>SDE1743539</t>
  </si>
  <si>
    <t>SDE1743641</t>
  </si>
  <si>
    <t>Today Solar Energy B.V.</t>
  </si>
  <si>
    <t>Green Modem 30 Coevorden</t>
  </si>
  <si>
    <t>SDE1743920</t>
  </si>
  <si>
    <t>SDE1744090</t>
  </si>
  <si>
    <t>Meppeler Voetbalvereniging Alcides</t>
  </si>
  <si>
    <t>Ambachtsweg 11</t>
  </si>
  <si>
    <t>7943AE</t>
  </si>
  <si>
    <t>SDE1744189</t>
  </si>
  <si>
    <t>SDE1744720</t>
  </si>
  <si>
    <t>Zonneakker de Watering C.V.</t>
  </si>
  <si>
    <t>Dwarspad 2 A</t>
  </si>
  <si>
    <t>SDE1744797</t>
  </si>
  <si>
    <t>Nijbracht 53</t>
  </si>
  <si>
    <t>SDE1744889</t>
  </si>
  <si>
    <t>Kilse Flora</t>
  </si>
  <si>
    <t>Grutto 7</t>
  </si>
  <si>
    <t>SDE1744952</t>
  </si>
  <si>
    <t>Stichting Hondsrug College locatie "De Marke"</t>
  </si>
  <si>
    <t>Emmalaan 25-26</t>
  </si>
  <si>
    <t>7822JB</t>
  </si>
  <si>
    <t>SDE1745201</t>
  </si>
  <si>
    <t>9341**</t>
  </si>
  <si>
    <t>VEENHUIZEN</t>
  </si>
  <si>
    <t>SDE1745260</t>
  </si>
  <si>
    <t>SDE1745353</t>
  </si>
  <si>
    <t>Parkingware B.V.</t>
  </si>
  <si>
    <t>Veenakkers 50</t>
  </si>
  <si>
    <t>9511TA</t>
  </si>
  <si>
    <t>SDE1745473</t>
  </si>
  <si>
    <t>Stroetenweg 37</t>
  </si>
  <si>
    <t>SDE1746546</t>
  </si>
  <si>
    <t>SDE1746666</t>
  </si>
  <si>
    <t>Stichting Maatschappij van Weldadigheid</t>
  </si>
  <si>
    <t>Majoor van Swietenlaan 1a</t>
  </si>
  <si>
    <t>8382CE</t>
  </si>
  <si>
    <t>SDE1746784</t>
  </si>
  <si>
    <t>Zonnepark Gasselternijveen B.V.</t>
  </si>
  <si>
    <t>Gasselternijveen</t>
  </si>
  <si>
    <t>SDE1747190</t>
  </si>
  <si>
    <t>Valkenveld 119</t>
  </si>
  <si>
    <t>7827HD</t>
  </si>
  <si>
    <t>SDE1747896</t>
  </si>
  <si>
    <t>SDE1747945</t>
  </si>
  <si>
    <t>Van Geel Chrysanten Erica B.V.</t>
  </si>
  <si>
    <t>Beekweg 24</t>
  </si>
  <si>
    <t>7887TN</t>
  </si>
  <si>
    <t>SDE1748218</t>
  </si>
  <si>
    <t>SDE1748742</t>
  </si>
  <si>
    <t>SDE1748889</t>
  </si>
  <si>
    <t>Autoschade Muus B.V.</t>
  </si>
  <si>
    <t>Pottenbakkerstraat 8</t>
  </si>
  <si>
    <t>9403VK</t>
  </si>
  <si>
    <t>SDE1749178</t>
  </si>
  <si>
    <t>SDE1749267</t>
  </si>
  <si>
    <t>SDE1750107</t>
  </si>
  <si>
    <t>Voetbalvereniging Dwingeloo</t>
  </si>
  <si>
    <t>Westeinde 1</t>
  </si>
  <si>
    <t>7991RS</t>
  </si>
  <si>
    <t>SDE1751455</t>
  </si>
  <si>
    <t>Stichting Interzorg Noord-Nederland</t>
  </si>
  <si>
    <t>van Heuven Goedhartlaan 4</t>
  </si>
  <si>
    <t>9406CE</t>
  </si>
  <si>
    <t>SDE1751818</t>
  </si>
  <si>
    <t>Stichting Christelijke Onderwijsgroep Drenthe</t>
  </si>
  <si>
    <t>Wethouder Bergerweg 2a</t>
  </si>
  <si>
    <t>9406XP</t>
  </si>
  <si>
    <t>SDE1753063</t>
  </si>
  <si>
    <t>Gezondheidscentrum Woldzoom</t>
  </si>
  <si>
    <t>Woldzoom 2</t>
  </si>
  <si>
    <t>9301RA</t>
  </si>
  <si>
    <t>SDE1753883</t>
  </si>
  <si>
    <t>SDE1754055</t>
  </si>
  <si>
    <t>Stichting Carmelcollege</t>
  </si>
  <si>
    <t>Wendeling 59</t>
  </si>
  <si>
    <t>7824TB</t>
  </si>
  <si>
    <t>SDE1754166</t>
  </si>
  <si>
    <t>Coöperatie Jumpstart U.A.</t>
  </si>
  <si>
    <t>Eikenlaan 10</t>
  </si>
  <si>
    <t>9341AL</t>
  </si>
  <si>
    <t>SDE1754445</t>
  </si>
  <si>
    <t>Coevorden Weijerswold Exploitatie B.V.</t>
  </si>
  <si>
    <t>Weijerswold Oost W4</t>
  </si>
  <si>
    <t>Zonnepark Oranjepoort B.V.</t>
  </si>
  <si>
    <t>Oosterveenseweg 1-tr</t>
  </si>
  <si>
    <t>SDE1755751</t>
  </si>
  <si>
    <t>Subtropisch Zwemparadijs Aqualaren</t>
  </si>
  <si>
    <t>SDE1756217</t>
  </si>
  <si>
    <t>SDE1756987</t>
  </si>
  <si>
    <t>SDE1757582</t>
  </si>
  <si>
    <t>SDE1757860</t>
  </si>
  <si>
    <t>Holtrop-van der Vlist B.V.</t>
  </si>
  <si>
    <t>Transportweg 4</t>
  </si>
  <si>
    <t>SDE1758074</t>
  </si>
  <si>
    <t>Boom B.V.</t>
  </si>
  <si>
    <t>Rabroekenweg 20</t>
  </si>
  <si>
    <t>7942JE</t>
  </si>
  <si>
    <t>SDE1760101</t>
  </si>
  <si>
    <t>Nijbracht 80</t>
  </si>
  <si>
    <t>SDE1760111</t>
  </si>
  <si>
    <t>1e Exloermond 115</t>
  </si>
  <si>
    <t>9573PG</t>
  </si>
  <si>
    <t>SDE1760404</t>
  </si>
  <si>
    <t>SDE1760781</t>
  </si>
  <si>
    <t>Verlengde Scholtenskanaal Oostzijde 23</t>
  </si>
  <si>
    <t>7881JR</t>
  </si>
  <si>
    <t>Zonnepark Energielandgoed Eelde B.V.</t>
  </si>
  <si>
    <t>Machlaan 14a</t>
  </si>
  <si>
    <t>9761TK</t>
  </si>
  <si>
    <t>SDE1762071</t>
  </si>
  <si>
    <t>Brunstingerveld 8</t>
  </si>
  <si>
    <t>SDE1762104</t>
  </si>
  <si>
    <t>SDE1762124</t>
  </si>
  <si>
    <t>9446**</t>
  </si>
  <si>
    <t>AMEN</t>
  </si>
  <si>
    <t>SDE1762408</t>
  </si>
  <si>
    <t>SDE1762473</t>
  </si>
  <si>
    <t>Kibbelslaglaan 6</t>
  </si>
  <si>
    <t>9496TB</t>
  </si>
  <si>
    <t>SDE1763820</t>
  </si>
  <si>
    <t>Stagoed Investment B.V.</t>
  </si>
  <si>
    <t>Winkler Prinsstraat 11</t>
  </si>
  <si>
    <t>9403AZ</t>
  </si>
  <si>
    <t>SDE1764076</t>
  </si>
  <si>
    <t>Weiersstraat 1</t>
  </si>
  <si>
    <t>9401ET</t>
  </si>
  <si>
    <t>SDE1764198</t>
  </si>
  <si>
    <t>9488**</t>
  </si>
  <si>
    <t>ZEIJERVELD</t>
  </si>
  <si>
    <t>Weijerswold Oost W3</t>
  </si>
  <si>
    <t>SDE1765032</t>
  </si>
  <si>
    <t>De Musels 2-a</t>
  </si>
  <si>
    <t>9411VN</t>
  </si>
  <si>
    <t>SDE1765126</t>
  </si>
  <si>
    <t>SDE1765259</t>
  </si>
  <si>
    <t>Zijtak WZ 1</t>
  </si>
  <si>
    <t>7833BA</t>
  </si>
  <si>
    <t>SDE1765273</t>
  </si>
  <si>
    <t>SDE1766186</t>
  </si>
  <si>
    <t>7986**</t>
  </si>
  <si>
    <t>WITTELTE</t>
  </si>
  <si>
    <t>SDE1766652</t>
  </si>
  <si>
    <t>Nijbracht 39</t>
  </si>
  <si>
    <t>SDE1766703</t>
  </si>
  <si>
    <t>SDE1766804</t>
  </si>
  <si>
    <t>SDE1767509</t>
  </si>
  <si>
    <t>SDE1768105</t>
  </si>
  <si>
    <t>SDE1768462</t>
  </si>
  <si>
    <t>Strengdijk 40</t>
  </si>
  <si>
    <t>7887TG</t>
  </si>
  <si>
    <t>SDE1768607</t>
  </si>
  <si>
    <t>SDE1768822</t>
  </si>
  <si>
    <t>Bouwmaatschappij Vuurboom B.V.</t>
  </si>
  <si>
    <t>Zuiderdiep 563a</t>
  </si>
  <si>
    <t>7876BH</t>
  </si>
  <si>
    <t>SDE1769706</t>
  </si>
  <si>
    <t>SDE1769765</t>
  </si>
  <si>
    <t>SDE1769859</t>
  </si>
  <si>
    <t>Stichting Tinten Consulting</t>
  </si>
  <si>
    <t>Schoolstraat 1</t>
  </si>
  <si>
    <t>9461AA</t>
  </si>
  <si>
    <t>Coevorden Zuid Exploitatie B.V.</t>
  </si>
  <si>
    <t>Hulteweg Zuid</t>
  </si>
  <si>
    <t>SDE1771117</t>
  </si>
  <si>
    <t>SDE1771134</t>
  </si>
  <si>
    <t>Eerste Bokslootweg 17</t>
  </si>
  <si>
    <t>7821AT</t>
  </si>
  <si>
    <t>SDE1771211</t>
  </si>
  <si>
    <t>SDE1771341</t>
  </si>
  <si>
    <t>SDE1771708</t>
  </si>
  <si>
    <t>Markeweg 17</t>
  </si>
  <si>
    <t>9307PC</t>
  </si>
  <si>
    <t>STEENBERGEN DR</t>
  </si>
  <si>
    <t>Zonnepark Coevorden B.V.</t>
  </si>
  <si>
    <t>Zonnepark Coevorden</t>
  </si>
  <si>
    <t>7741NN</t>
  </si>
  <si>
    <t>SDE1772343</t>
  </si>
  <si>
    <t>Coöperatie energieKansen U.A.</t>
  </si>
  <si>
    <t>SDE1772563</t>
  </si>
  <si>
    <t>SDE1772791</t>
  </si>
  <si>
    <t>Boer Kiest Zon 416 II B.V.</t>
  </si>
  <si>
    <t>Tuindershof 21a</t>
  </si>
  <si>
    <t>7887TR</t>
  </si>
  <si>
    <t>SDE1772879</t>
  </si>
  <si>
    <t>Middenweg WZ 51</t>
  </si>
  <si>
    <t>7881XE</t>
  </si>
  <si>
    <t>SDE1773128</t>
  </si>
  <si>
    <t>Industrieweg 15</t>
  </si>
  <si>
    <t>SDE1773575</t>
  </si>
  <si>
    <t>Nijbracht 84</t>
  </si>
  <si>
    <t>SDE1773828</t>
  </si>
  <si>
    <t>SDE1773869</t>
  </si>
  <si>
    <t>Stichting KindPunt</t>
  </si>
  <si>
    <t>Catharinastraat 9</t>
  </si>
  <si>
    <t>7941JD</t>
  </si>
  <si>
    <t>SDE1775967</t>
  </si>
  <si>
    <t>Arriva Personenvervoer Nederland B.V.</t>
  </si>
  <si>
    <t>Blankenstein 300</t>
  </si>
  <si>
    <t>7943PM</t>
  </si>
  <si>
    <t>SDE1776892</t>
  </si>
  <si>
    <t>SDE1776977</t>
  </si>
  <si>
    <t>SDE1777030</t>
  </si>
  <si>
    <t>Brivec B.V.</t>
  </si>
  <si>
    <t>Kapitein Nemostraat 14a</t>
  </si>
  <si>
    <t>7821AC</t>
  </si>
  <si>
    <t>SDE1777556</t>
  </si>
  <si>
    <t>Re-spectrum Eelderwolde B.V.</t>
  </si>
  <si>
    <t>Borchsingel 47</t>
  </si>
  <si>
    <t>9766PP</t>
  </si>
  <si>
    <t>SDE1778052</t>
  </si>
  <si>
    <t>SDE1779726</t>
  </si>
  <si>
    <t>SDE1780596</t>
  </si>
  <si>
    <t>Tuik Tweewielers B.V.</t>
  </si>
  <si>
    <t>Kruizemunt 4</t>
  </si>
  <si>
    <t>7892AB</t>
  </si>
  <si>
    <t>SDE1780639</t>
  </si>
  <si>
    <t>SDE1781991</t>
  </si>
  <si>
    <t>De Westerburcht Onroerend Goed B.V.</t>
  </si>
  <si>
    <t>Hoofdstraat 7</t>
  </si>
  <si>
    <t>9431AB</t>
  </si>
  <si>
    <t>Rundedal Agro Energy B.V.</t>
  </si>
  <si>
    <t>Pitrus 9</t>
  </si>
  <si>
    <t>7884TL</t>
  </si>
  <si>
    <t>SDE1783219</t>
  </si>
  <si>
    <t>J.H.J. Deddens Holding B.V.</t>
  </si>
  <si>
    <t>Herenstreek 47</t>
  </si>
  <si>
    <t>7885AT</t>
  </si>
  <si>
    <t>SDE1783241</t>
  </si>
  <si>
    <t>SDE1783868</t>
  </si>
  <si>
    <t>SDE1784071</t>
  </si>
  <si>
    <t>Smits Emmen Vastgoed B.V.</t>
  </si>
  <si>
    <t>Columbusstraat 30</t>
  </si>
  <si>
    <t>7825VR</t>
  </si>
  <si>
    <t>SDE1784906</t>
  </si>
  <si>
    <t>SunUnited 3 B.V.</t>
  </si>
  <si>
    <t>Mepperstraat 47a</t>
  </si>
  <si>
    <t>7855TB</t>
  </si>
  <si>
    <t>SDE1786202</t>
  </si>
  <si>
    <t>SDE1786358</t>
  </si>
  <si>
    <t>SDE1787060</t>
  </si>
  <si>
    <t>Aannemingsbedrijf Huisman &amp; Co. B.V.</t>
  </si>
  <si>
    <t>Winkler Prinsstraat 7</t>
  </si>
  <si>
    <t>SDE1787686</t>
  </si>
  <si>
    <t>Duurzame Warmte/koude Exploitatie B.V.</t>
  </si>
  <si>
    <t>Bremenbergweg 2b</t>
  </si>
  <si>
    <t>7942JP</t>
  </si>
  <si>
    <t>SDE1787892</t>
  </si>
  <si>
    <t>Haanstra B.V.</t>
  </si>
  <si>
    <t>Nijverheidsweg 17</t>
  </si>
  <si>
    <t>7921JH</t>
  </si>
  <si>
    <t>SDE1787929</t>
  </si>
  <si>
    <t>Van Zelst Automaten B.V.</t>
  </si>
  <si>
    <t>Australieweg 12</t>
  </si>
  <si>
    <t>9407TE</t>
  </si>
  <si>
    <t>SDE1788767</t>
  </si>
  <si>
    <t>SDE1788881</t>
  </si>
  <si>
    <t>SDE1789269</t>
  </si>
  <si>
    <t>SDE1789322</t>
  </si>
  <si>
    <t>SDE1789451</t>
  </si>
  <si>
    <t>Brands Beheer B.V.</t>
  </si>
  <si>
    <t>Nautilusstraat 7</t>
  </si>
  <si>
    <t>7821AG</t>
  </si>
  <si>
    <t>SDE1790137</t>
  </si>
  <si>
    <t>SDE1790328</t>
  </si>
  <si>
    <t>Molenstraat 39</t>
  </si>
  <si>
    <t>9411NK</t>
  </si>
  <si>
    <t>SDE1790761</t>
  </si>
  <si>
    <t>SDE1792008</t>
  </si>
  <si>
    <t>SDE1792851</t>
  </si>
  <si>
    <t>Eleveld Smilde B.V.</t>
  </si>
  <si>
    <t>Suermondsweg 23</t>
  </si>
  <si>
    <t>9422VA</t>
  </si>
  <si>
    <t>SDE1794061</t>
  </si>
  <si>
    <t>Green Properties B.V.</t>
  </si>
  <si>
    <t>Valtherweg 36</t>
  </si>
  <si>
    <t>7875TB</t>
  </si>
  <si>
    <t>EXLOO</t>
  </si>
  <si>
    <t>SDE1795093</t>
  </si>
  <si>
    <t>Zonneakker de Watering B.V.</t>
  </si>
  <si>
    <t>De Watering - Coevorden</t>
  </si>
  <si>
    <t>SDE1795815</t>
  </si>
  <si>
    <t>7875**</t>
  </si>
  <si>
    <t>SDE1796108</t>
  </si>
  <si>
    <t>Bladderswijk WZ 19</t>
  </si>
  <si>
    <t>7885TH</t>
  </si>
  <si>
    <t>SDE1796183</t>
  </si>
  <si>
    <t>SDE1796620</t>
  </si>
  <si>
    <t>SDE1796917</t>
  </si>
  <si>
    <t>Juniperusplantsoen 29</t>
  </si>
  <si>
    <t>9401RL</t>
  </si>
  <si>
    <t>SDE1797129</t>
  </si>
  <si>
    <t>Van Winden Onroerendezaak B.V.</t>
  </si>
  <si>
    <t>Warmoesweg 23</t>
  </si>
  <si>
    <t>7887TP</t>
  </si>
  <si>
    <t>SDE1797491</t>
  </si>
  <si>
    <t>Paul Krugerstraat 1</t>
  </si>
  <si>
    <t>9401AG</t>
  </si>
  <si>
    <t>SDE1797676</t>
  </si>
  <si>
    <t>Ecotecworld Nederland B.V.</t>
  </si>
  <si>
    <t>Monierweg 5b</t>
  </si>
  <si>
    <t>SDE1797891</t>
  </si>
  <si>
    <t>Bongveenweg 4</t>
  </si>
  <si>
    <t>9496TE</t>
  </si>
  <si>
    <t>SDE1798053</t>
  </si>
  <si>
    <t>Vriesendijk B.V.</t>
  </si>
  <si>
    <t>Transportweg 6</t>
  </si>
  <si>
    <t>SDE1798140</t>
  </si>
  <si>
    <t>Verlengde Wilhelmsweg 200</t>
  </si>
  <si>
    <t>7833JP</t>
  </si>
  <si>
    <t>SDE1798912</t>
  </si>
  <si>
    <t>Van Geel Orchideeën B.V.</t>
  </si>
  <si>
    <t>Beekweg 30</t>
  </si>
  <si>
    <t>SDE1799898</t>
  </si>
  <si>
    <t>SDE+ 2018 I</t>
  </si>
  <si>
    <t>SDE1810037</t>
  </si>
  <si>
    <t>2018 Zon-PV &gt;= 15 kWp en &lt; 1 MWp</t>
  </si>
  <si>
    <t>SDE1810052</t>
  </si>
  <si>
    <t>2018 Wind op land</t>
  </si>
  <si>
    <t>9749**</t>
  </si>
  <si>
    <t>MATSLOOT</t>
  </si>
  <si>
    <t>SDE1810144</t>
  </si>
  <si>
    <t>SDE1810268</t>
  </si>
  <si>
    <t>Stationsstraat 20</t>
  </si>
  <si>
    <t>7811GH</t>
  </si>
  <si>
    <t>SDE1810463</t>
  </si>
  <si>
    <t>SDE1810571</t>
  </si>
  <si>
    <t>SDE1810962</t>
  </si>
  <si>
    <t>Vuurflits Vastgoed B.V.</t>
  </si>
  <si>
    <t>Pelikaanstraat 2</t>
  </si>
  <si>
    <t>9404CN</t>
  </si>
  <si>
    <t>SDE1811039</t>
  </si>
  <si>
    <t>Limietweg-Oost 1</t>
  </si>
  <si>
    <t>7884TH</t>
  </si>
  <si>
    <t>SDE1811078</t>
  </si>
  <si>
    <t>De Klokslag Aktiviteiten Beheer B.V.</t>
  </si>
  <si>
    <t>J.C. van Markenstraat 6a</t>
  </si>
  <si>
    <t>9403AS</t>
  </si>
  <si>
    <t>SDE1811190</t>
  </si>
  <si>
    <t>SDE1811278</t>
  </si>
  <si>
    <t>Elton B.V.</t>
  </si>
  <si>
    <t>2e Energieweg 5</t>
  </si>
  <si>
    <t>9301LL</t>
  </si>
  <si>
    <t>SDE1811309</t>
  </si>
  <si>
    <t>7826**</t>
  </si>
  <si>
    <t>SDE1811439</t>
  </si>
  <si>
    <t>SDE1811460</t>
  </si>
  <si>
    <t>SDE1811492</t>
  </si>
  <si>
    <t>SDE1811614</t>
  </si>
  <si>
    <t>SDE1811715</t>
  </si>
  <si>
    <t>SDE1811846</t>
  </si>
  <si>
    <t>Waterschap Hunze en Aa's</t>
  </si>
  <si>
    <t>Zuiderdiep 227a</t>
  </si>
  <si>
    <t>9571BM</t>
  </si>
  <si>
    <t>SDE1811889</t>
  </si>
  <si>
    <t>SDE1811934</t>
  </si>
  <si>
    <t>SDE1812006</t>
  </si>
  <si>
    <t>van Pallandtlaan 1</t>
  </si>
  <si>
    <t>7742WJ</t>
  </si>
  <si>
    <t>SDE1812229</t>
  </si>
  <si>
    <t>7825**</t>
  </si>
  <si>
    <t>SDE1812443</t>
  </si>
  <si>
    <t>Bestuurs- en administratiekantoor Stichting Openbaar Onderwijs Baasis</t>
  </si>
  <si>
    <t>Boomgaard 1</t>
  </si>
  <si>
    <t>9761TM</t>
  </si>
  <si>
    <t>SDE1812484</t>
  </si>
  <si>
    <t>A. van Looijengoed Vastgoed B.V.</t>
  </si>
  <si>
    <t>Nijverheidsweg 17a</t>
  </si>
  <si>
    <t>9418TX</t>
  </si>
  <si>
    <t>SDE1812628</t>
  </si>
  <si>
    <t>Scheeve Agro B.V.</t>
  </si>
  <si>
    <t>Noordveenkanaal NZ 94</t>
  </si>
  <si>
    <t>7831TT</t>
  </si>
  <si>
    <t>SDE1812718</t>
  </si>
  <si>
    <t>2018 Ketel vaste biomassa &gt;= 5 MW staffel (HW/E)</t>
  </si>
  <si>
    <t>LDJ Recycling Group B.V.</t>
  </si>
  <si>
    <t>Marconiweg 4-7</t>
  </si>
  <si>
    <t>7741KM</t>
  </si>
  <si>
    <t>SDE1812727</t>
  </si>
  <si>
    <t>Agrisun B.V.</t>
  </si>
  <si>
    <t>Burg. J.G. Legroweg 114</t>
  </si>
  <si>
    <t>9761TD</t>
  </si>
  <si>
    <t>SDE1812797</t>
  </si>
  <si>
    <t>Gemeente Noordenveld</t>
  </si>
  <si>
    <t>Hereweg 1d</t>
  </si>
  <si>
    <t>9321CL</t>
  </si>
  <si>
    <t>SDE1812829</t>
  </si>
  <si>
    <t>SDE1813067</t>
  </si>
  <si>
    <t>Autobedrijf Okken Gieten</t>
  </si>
  <si>
    <t>Oelenboom 8a</t>
  </si>
  <si>
    <t>9461VA</t>
  </si>
  <si>
    <t>SDE1813095</t>
  </si>
  <si>
    <t>JK Schepers Holding B.V.</t>
  </si>
  <si>
    <t>Voltastraat 8a</t>
  </si>
  <si>
    <t>SDE1813233</t>
  </si>
  <si>
    <t>2018 Zon-PV &gt;= 1 MWp</t>
  </si>
  <si>
    <t>DAK Veilingstraat 40 Nieuw-Amsterdam B.V. i.o.</t>
  </si>
  <si>
    <t>Veilingstraat 40</t>
  </si>
  <si>
    <t>7833HN</t>
  </si>
  <si>
    <t>SDE1813298</t>
  </si>
  <si>
    <t>Pouw Vastgoed B.V.</t>
  </si>
  <si>
    <t>Industrieweg 49</t>
  </si>
  <si>
    <t>7903AJ</t>
  </si>
  <si>
    <t>SDE1813490</t>
  </si>
  <si>
    <t>Rozenstraat 18</t>
  </si>
  <si>
    <t>9482PP</t>
  </si>
  <si>
    <t>SDE1813606</t>
  </si>
  <si>
    <t>Arcus Beheer B.V.</t>
  </si>
  <si>
    <t>Werkhorst 36-40</t>
  </si>
  <si>
    <t>7944AV</t>
  </si>
  <si>
    <t>SDE1813640</t>
  </si>
  <si>
    <t>SDE1813717</t>
  </si>
  <si>
    <t>One Solar Beheer II B.V.</t>
  </si>
  <si>
    <t>Vosmatenweg 2</t>
  </si>
  <si>
    <t>SDE1813949</t>
  </si>
  <si>
    <t>Stichting Lentis Maatschappelijke Onderneming</t>
  </si>
  <si>
    <t>E 212</t>
  </si>
  <si>
    <t>9471KW</t>
  </si>
  <si>
    <t>SDE1814104</t>
  </si>
  <si>
    <t>Kaas-Pack Holland B.V.</t>
  </si>
  <si>
    <t>Buitenvaart 2109</t>
  </si>
  <si>
    <t>7905SW</t>
  </si>
  <si>
    <t>SDE1814304</t>
  </si>
  <si>
    <t>Benterdijk 6</t>
  </si>
  <si>
    <t>7751RV</t>
  </si>
  <si>
    <t>SDE1814556</t>
  </si>
  <si>
    <t>Plopsa B.V.</t>
  </si>
  <si>
    <t>Reindersdijk 57</t>
  </si>
  <si>
    <t>7751SH</t>
  </si>
  <si>
    <t>SDE1814808</t>
  </si>
  <si>
    <t>SDE1815150</t>
  </si>
  <si>
    <t>SDE1815271</t>
  </si>
  <si>
    <t>SDE1815360</t>
  </si>
  <si>
    <t>SDE1815624</t>
  </si>
  <si>
    <t>SDE1815936</t>
  </si>
  <si>
    <t>SDE1816443</t>
  </si>
  <si>
    <t>Klazienaveensestraat 102</t>
  </si>
  <si>
    <t>7885BC</t>
  </si>
  <si>
    <t>SDE1816539</t>
  </si>
  <si>
    <t>SDE1816946</t>
  </si>
  <si>
    <t>Vennootsweg 8</t>
  </si>
  <si>
    <t>9342TE</t>
  </si>
  <si>
    <t>SDE1817190</t>
  </si>
  <si>
    <t>2018 Ketel vaste biomassa &lt; 5 MW (HW/E)</t>
  </si>
  <si>
    <t>Pronckstraat 1</t>
  </si>
  <si>
    <t>7906EP</t>
  </si>
  <si>
    <t>SDE1817539</t>
  </si>
  <si>
    <t>SDE1817559</t>
  </si>
  <si>
    <t>Euving CV</t>
  </si>
  <si>
    <t>Nijlandsweg 3</t>
  </si>
  <si>
    <t>7864TP</t>
  </si>
  <si>
    <t>SDE1817630</t>
  </si>
  <si>
    <t>SDE1817703</t>
  </si>
  <si>
    <t>De Mars 1</t>
  </si>
  <si>
    <t>SDE1817732</t>
  </si>
  <si>
    <t>9423**</t>
  </si>
  <si>
    <t>SDE1817876</t>
  </si>
  <si>
    <t>Kindcentrum De Kloostertuin</t>
  </si>
  <si>
    <t>Aletta Jacobsweg 78</t>
  </si>
  <si>
    <t>9408AM</t>
  </si>
  <si>
    <t>SDE1818111</t>
  </si>
  <si>
    <t>SDE1818193</t>
  </si>
  <si>
    <t>SDE1818272</t>
  </si>
  <si>
    <t>7877**</t>
  </si>
  <si>
    <t>2E VALTHERMOND</t>
  </si>
  <si>
    <t>SDE1818376</t>
  </si>
  <si>
    <t>SDE1818589</t>
  </si>
  <si>
    <t>Taxi- Autobedrijf H. Stadman B.V.</t>
  </si>
  <si>
    <t>Anlooerweg 6</t>
  </si>
  <si>
    <t>9468CN</t>
  </si>
  <si>
    <t>SDE1818689</t>
  </si>
  <si>
    <t>SDE1819277</t>
  </si>
  <si>
    <t>Projectontwikkeling Orvelte B.V.</t>
  </si>
  <si>
    <t>Mr. J.B. Kanweg 3</t>
  </si>
  <si>
    <t>9439TD</t>
  </si>
  <si>
    <t>Zonnepark Emmen B.V.</t>
  </si>
  <si>
    <t>Veenakkers 25</t>
  </si>
  <si>
    <t>7881XA</t>
  </si>
  <si>
    <t>SDE1819646</t>
  </si>
  <si>
    <t>Vos Ruinerwold Beheer B.V.</t>
  </si>
  <si>
    <t>Wolddijk 7</t>
  </si>
  <si>
    <t>7961NA</t>
  </si>
  <si>
    <t>SDE1819791</t>
  </si>
  <si>
    <t>De Leeuwte Veehandel B.V.</t>
  </si>
  <si>
    <t>Leeuwte 38</t>
  </si>
  <si>
    <t>7963PK</t>
  </si>
  <si>
    <t>SDE+ 2018 II</t>
  </si>
  <si>
    <t>SDE1820105</t>
  </si>
  <si>
    <t>Terberg Techniek B.V.</t>
  </si>
  <si>
    <t>Stephensonstraat 35</t>
  </si>
  <si>
    <t>7903AS</t>
  </si>
  <si>
    <t>KS NL9 B.V.</t>
  </si>
  <si>
    <t>Zonnepark Hoogeveen</t>
  </si>
  <si>
    <t>SDE1820190</t>
  </si>
  <si>
    <t>7931**</t>
  </si>
  <si>
    <t>SDE1820203</t>
  </si>
  <si>
    <t>SDE1820210</t>
  </si>
  <si>
    <t>BIMair B.V.</t>
  </si>
  <si>
    <t>van Vlissingenstraat 55</t>
  </si>
  <si>
    <t>9403BB</t>
  </si>
  <si>
    <t>SDE1820335</t>
  </si>
  <si>
    <t>Spekstoep 25</t>
  </si>
  <si>
    <t>9461AL</t>
  </si>
  <si>
    <t>SDE1820354</t>
  </si>
  <si>
    <t>De Boomgaard 3</t>
  </si>
  <si>
    <t>9408JA</t>
  </si>
  <si>
    <t>SDE1820415</t>
  </si>
  <si>
    <t>INCARLIN B.V.</t>
  </si>
  <si>
    <t>Boerdijk 6</t>
  </si>
  <si>
    <t>7844TC</t>
  </si>
  <si>
    <t>VEENOORD</t>
  </si>
  <si>
    <t>SDE1820427</t>
  </si>
  <si>
    <t>SDE1820445</t>
  </si>
  <si>
    <t>SDE1820473</t>
  </si>
  <si>
    <t>Veenhoopsweg 34-36</t>
  </si>
  <si>
    <t>9422AC</t>
  </si>
  <si>
    <t>SDE1820515</t>
  </si>
  <si>
    <t>VDL Vastgoed B.V.</t>
  </si>
  <si>
    <t>Phileas Foggstraat 30</t>
  </si>
  <si>
    <t>7825AK</t>
  </si>
  <si>
    <t>BEE Hoogeveen B.V.</t>
  </si>
  <si>
    <t>Het Oosterveld 2</t>
  </si>
  <si>
    <t>7907GE</t>
  </si>
  <si>
    <t>SDE1821067</t>
  </si>
  <si>
    <t>Witterhoofweg 1</t>
  </si>
  <si>
    <t>9405HX</t>
  </si>
  <si>
    <t>SDE1821201</t>
  </si>
  <si>
    <t>Van der Meulen Vastgoed B.V.</t>
  </si>
  <si>
    <t>Parmentierstraat 2a-g</t>
  </si>
  <si>
    <t>7903TP</t>
  </si>
  <si>
    <t>SDE1821255</t>
  </si>
  <si>
    <t>Gemeente Tynaarlo</t>
  </si>
  <si>
    <t>Boomgaard 7</t>
  </si>
  <si>
    <t>SDE1821448</t>
  </si>
  <si>
    <t>United Protein Works B.V.</t>
  </si>
  <si>
    <t>Dijkhuizen 96</t>
  </si>
  <si>
    <t>7961AN</t>
  </si>
  <si>
    <t>SDE1821615</t>
  </si>
  <si>
    <t>SDE1821627</t>
  </si>
  <si>
    <t>Accolade ArendState</t>
  </si>
  <si>
    <t>Groningerstraat 25</t>
  </si>
  <si>
    <t>9401BH</t>
  </si>
  <si>
    <t>SDE1821700</t>
  </si>
  <si>
    <t>SDE1821862</t>
  </si>
  <si>
    <t>SDE1821962</t>
  </si>
  <si>
    <t>Pottendijk Zon B.V.</t>
  </si>
  <si>
    <t>Pottendijk Zonnepark 1</t>
  </si>
  <si>
    <t>SDE1822058</t>
  </si>
  <si>
    <t>Beijer Beheer B.V.</t>
  </si>
  <si>
    <t>Rabroekenweg 22</t>
  </si>
  <si>
    <t>SDE1822105</t>
  </si>
  <si>
    <t>SDE1822255</t>
  </si>
  <si>
    <t>Visser Assen Vastgoed B.V.</t>
  </si>
  <si>
    <t>Steenhouwerstraat 2</t>
  </si>
  <si>
    <t>9403VP</t>
  </si>
  <si>
    <t>SDE1822262</t>
  </si>
  <si>
    <t>Soleila Rooftop B.V.</t>
  </si>
  <si>
    <t>Valtherweg 27a</t>
  </si>
  <si>
    <t>7875TA</t>
  </si>
  <si>
    <t>SDE1822710</t>
  </si>
  <si>
    <t>W. van Dijk B.V.</t>
  </si>
  <si>
    <t>Dorpsstraat 12</t>
  </si>
  <si>
    <t>9415PE</t>
  </si>
  <si>
    <t>SDE1822767</t>
  </si>
  <si>
    <t>Stg.Zorggr. Tangenborgh/De Bleerinck/Iemenhof</t>
  </si>
  <si>
    <t>Venkel 6</t>
  </si>
  <si>
    <t>7891DZ</t>
  </si>
  <si>
    <t>SDE1822786</t>
  </si>
  <si>
    <t>SDE1822833</t>
  </si>
  <si>
    <t>SDE1822878</t>
  </si>
  <si>
    <t>Ruma Holding B.V.</t>
  </si>
  <si>
    <t>Lindberghstraat 49</t>
  </si>
  <si>
    <t>7903BM</t>
  </si>
  <si>
    <t>SDE1822931</t>
  </si>
  <si>
    <t>Oostering 50</t>
  </si>
  <si>
    <t>7933TM</t>
  </si>
  <si>
    <t>SDE1822951</t>
  </si>
  <si>
    <t>Hervormde Stichting Bejaardenzorg</t>
  </si>
  <si>
    <t>Bosboomstraat 26</t>
  </si>
  <si>
    <t>7901CN</t>
  </si>
  <si>
    <t>SDE1822969</t>
  </si>
  <si>
    <t>EMC² B.V.</t>
  </si>
  <si>
    <t>Meester Wijchgellaan 2</t>
  </si>
  <si>
    <t>SDE1823020</t>
  </si>
  <si>
    <t>SDE1823213</t>
  </si>
  <si>
    <t>Voltastraat 28</t>
  </si>
  <si>
    <t>SDE1823468</t>
  </si>
  <si>
    <t>SDE1823472</t>
  </si>
  <si>
    <t>SDE1823537</t>
  </si>
  <si>
    <t>Pottendijk Energie B.V.</t>
  </si>
  <si>
    <t>Pottendijk Zonnepark 2</t>
  </si>
  <si>
    <t>SDE1823648</t>
  </si>
  <si>
    <t>Zonnepark Beuker Oude Zwarteweg</t>
  </si>
  <si>
    <t>SDE1823675</t>
  </si>
  <si>
    <t>BouwCenter Concordia</t>
  </si>
  <si>
    <t>Pieter Mastebroekweg 28</t>
  </si>
  <si>
    <t>SDE1823691</t>
  </si>
  <si>
    <t>Luimes Groentenkwekerij B.V.</t>
  </si>
  <si>
    <t>Beekweg 34</t>
  </si>
  <si>
    <t>SDE1823746</t>
  </si>
  <si>
    <t>LCM Gebouwen B.V.</t>
  </si>
  <si>
    <t>Verlengde Industrieweg 4</t>
  </si>
  <si>
    <t>7949AR</t>
  </si>
  <si>
    <t>Pottendijk Wind B.V.</t>
  </si>
  <si>
    <t>SDE1823809</t>
  </si>
  <si>
    <t>Noordersingel 33</t>
  </si>
  <si>
    <t>9401JW</t>
  </si>
  <si>
    <t>SDE1823875</t>
  </si>
  <si>
    <t>Choconut Zuidwolde B.V.</t>
  </si>
  <si>
    <t>Tolweg 5</t>
  </si>
  <si>
    <t>7921JA</t>
  </si>
  <si>
    <t>SDE1824035</t>
  </si>
  <si>
    <t>Q-station B.V.</t>
  </si>
  <si>
    <t>Hoogeveenseweg 10a</t>
  </si>
  <si>
    <t>9435TC</t>
  </si>
  <si>
    <t>SDE1824074</t>
  </si>
  <si>
    <t>SDE1824257</t>
  </si>
  <si>
    <t>Spehornerbrink 1</t>
  </si>
  <si>
    <t>7812KA</t>
  </si>
  <si>
    <t>SDE1824449</t>
  </si>
  <si>
    <t>Kindcentrum De Wegwijzer</t>
  </si>
  <si>
    <t>Homaat 2</t>
  </si>
  <si>
    <t>9431MK</t>
  </si>
  <si>
    <t>SDE1824466</t>
  </si>
  <si>
    <t>M.L.M. Striper Holding B.V.</t>
  </si>
  <si>
    <t>Europaweg 263b</t>
  </si>
  <si>
    <t>7766AJ</t>
  </si>
  <si>
    <t>NIEUW-SCHOONEBEEK</t>
  </si>
  <si>
    <t>SDE1824588</t>
  </si>
  <si>
    <t>Zonnepark Hijken B.V.</t>
  </si>
  <si>
    <t>De Lotten</t>
  </si>
  <si>
    <t>De Jong Energie B.V.</t>
  </si>
  <si>
    <t>Zonnepark Ruigebultsweg Daalkampen</t>
  </si>
  <si>
    <t>SDE1824677</t>
  </si>
  <si>
    <t>Zonnepark Drenthe Flowers</t>
  </si>
  <si>
    <t>SDE1824695</t>
  </si>
  <si>
    <t>Weekon Supermarkt B.V.</t>
  </si>
  <si>
    <t>Hoofdstraat 5</t>
  </si>
  <si>
    <t>9321CB</t>
  </si>
  <si>
    <t>SDE1824763</t>
  </si>
  <si>
    <t>7915**</t>
  </si>
  <si>
    <t>ALTEVEER GEM HOOGEVEEN</t>
  </si>
  <si>
    <t>SDE1824804</t>
  </si>
  <si>
    <t>Zonnepark Nieuw-Buinen</t>
  </si>
  <si>
    <t>SDE1825030</t>
  </si>
  <si>
    <t>SKNN B.V.</t>
  </si>
  <si>
    <t>Phileas Foggstraat 84</t>
  </si>
  <si>
    <t>7825AM</t>
  </si>
  <si>
    <t>SDE1825074</t>
  </si>
  <si>
    <t>SDE1825118</t>
  </si>
  <si>
    <t>Essent Energie Verkoop Nederland B.V.</t>
  </si>
  <si>
    <t>Veenschapsweg 33a</t>
  </si>
  <si>
    <t>7741NK</t>
  </si>
  <si>
    <t>Zonnepark Pesse B.V.</t>
  </si>
  <si>
    <t>Zonnepark Pesse</t>
  </si>
  <si>
    <t>SDE1825629</t>
  </si>
  <si>
    <t>SDE1825721</t>
  </si>
  <si>
    <t>Stukkendiek 1</t>
  </si>
  <si>
    <t>9435TH</t>
  </si>
  <si>
    <t>Zonnepark Noordscheschut B.V.</t>
  </si>
  <si>
    <t>Noordscheschut - Coevorderstraatweg</t>
  </si>
  <si>
    <t>Zonnepark Fluitenberg B.V.</t>
  </si>
  <si>
    <t>Zonnepark Fluitenberg</t>
  </si>
  <si>
    <t>SDE1825886</t>
  </si>
  <si>
    <t>SDE1825934</t>
  </si>
  <si>
    <t>SDE1825959</t>
  </si>
  <si>
    <t>Zonnepark Beuker De Kwakel</t>
  </si>
  <si>
    <t>Zonnepark Oude Dijk Exloo</t>
  </si>
  <si>
    <t>SDE1826103</t>
  </si>
  <si>
    <t>SDE1826106</t>
  </si>
  <si>
    <t>SDE1826120</t>
  </si>
  <si>
    <t>SDE1826205</t>
  </si>
  <si>
    <t>SDE1826304</t>
  </si>
  <si>
    <t>Kanaal O.Z. 15</t>
  </si>
  <si>
    <t>9419TK</t>
  </si>
  <si>
    <t>DRIJBER</t>
  </si>
  <si>
    <t>SDE1826343</t>
  </si>
  <si>
    <t>QR Group B.V.</t>
  </si>
  <si>
    <t>Curiestraat 1</t>
  </si>
  <si>
    <t>7825GC</t>
  </si>
  <si>
    <t>SDE1826360</t>
  </si>
  <si>
    <t>SDE1826498</t>
  </si>
  <si>
    <t>Hooghweg Energy B.V.</t>
  </si>
  <si>
    <t>Hooghweg Energy</t>
  </si>
  <si>
    <t>SDE1826564</t>
  </si>
  <si>
    <t>SDE1826579</t>
  </si>
  <si>
    <t>Zeppelinstraat 8</t>
  </si>
  <si>
    <t>7903BP</t>
  </si>
  <si>
    <t>SDE1826722</t>
  </si>
  <si>
    <t>Wasstraat Hoogeveen B.V.</t>
  </si>
  <si>
    <t>Buitenvaart 3011</t>
  </si>
  <si>
    <t>7905TA</t>
  </si>
  <si>
    <t>SDE1826766</t>
  </si>
  <si>
    <t>Hoogeveense Zaterdag Voetbal Vereniging (H.Z.V.V.)</t>
  </si>
  <si>
    <t>Sportveldenweg 3</t>
  </si>
  <si>
    <t>SDE1826797</t>
  </si>
  <si>
    <t>Voetbalvereniging Nieuw Buinen</t>
  </si>
  <si>
    <t>Zuiderdiep 156</t>
  </si>
  <si>
    <t>9521AX</t>
  </si>
  <si>
    <t>SDE1826839</t>
  </si>
  <si>
    <t>SDE1826849</t>
  </si>
  <si>
    <t>Noordweg 1</t>
  </si>
  <si>
    <t>7851TB</t>
  </si>
  <si>
    <t>ZWEELOO</t>
  </si>
  <si>
    <t>SDE1827061</t>
  </si>
  <si>
    <t>K.K.S. Beheer B.V.</t>
  </si>
  <si>
    <t>Grietmanswijk 5</t>
  </si>
  <si>
    <t>9421TL</t>
  </si>
  <si>
    <t>SDE1827159</t>
  </si>
  <si>
    <t>SDE1827186</t>
  </si>
  <si>
    <t>Phileas Foggstraat 28</t>
  </si>
  <si>
    <t>SDE1827368</t>
  </si>
  <si>
    <t>SDE1827402</t>
  </si>
  <si>
    <t>Dospart Beheer B.V.</t>
  </si>
  <si>
    <t>Marconistraat 11</t>
  </si>
  <si>
    <t>7903AG</t>
  </si>
  <si>
    <t>SDE1827409</t>
  </si>
  <si>
    <t>HK Hoogeveen Holding B.V.</t>
  </si>
  <si>
    <t>Marconistraat 6</t>
  </si>
  <si>
    <t>SDE1827436</t>
  </si>
  <si>
    <t>SDE1827696</t>
  </si>
  <si>
    <t>Roelevink Beheer B.V.</t>
  </si>
  <si>
    <t>Buitenvaart 1207</t>
  </si>
  <si>
    <t>7905SG</t>
  </si>
  <si>
    <t>SDE1827752</t>
  </si>
  <si>
    <t>Alwica Vastgoed B.V.</t>
  </si>
  <si>
    <t>Stephensonstraat 20</t>
  </si>
  <si>
    <t>7903AV</t>
  </si>
  <si>
    <t>SDE1827789</t>
  </si>
  <si>
    <t>Roordink Beheer B.V.</t>
  </si>
  <si>
    <t>van Leeuwenhoekweg 2</t>
  </si>
  <si>
    <t>7741LC</t>
  </si>
  <si>
    <t>SDE1827808</t>
  </si>
  <si>
    <t>SDE1827865</t>
  </si>
  <si>
    <t>Zonnepark Halo Langelo B.V.</t>
  </si>
  <si>
    <t>BEE Stadskanaal B.V.</t>
  </si>
  <si>
    <t>Zonnepark Buinerveen</t>
  </si>
  <si>
    <t>SDE1828115</t>
  </si>
  <si>
    <t>Wethouder Bergerweg 2b</t>
  </si>
  <si>
    <t>SDE1828223</t>
  </si>
  <si>
    <t>Bosrand 2</t>
  </si>
  <si>
    <t>9401SL</t>
  </si>
  <si>
    <t>SDE1828238</t>
  </si>
  <si>
    <t>Landbouwbedrijf Fernhout B.V.</t>
  </si>
  <si>
    <t>Kanaalweg 78a</t>
  </si>
  <si>
    <t>9422BG</t>
  </si>
  <si>
    <t>SDE1828722</t>
  </si>
  <si>
    <t>TOTAL Nederland N.V.</t>
  </si>
  <si>
    <t>Drentse Poort 1</t>
  </si>
  <si>
    <t>9521JA</t>
  </si>
  <si>
    <t>SDE1828757</t>
  </si>
  <si>
    <t>SDE1829022</t>
  </si>
  <si>
    <t>Gebr. Vroege C.V.</t>
  </si>
  <si>
    <t>Burg ten Holteweg 39</t>
  </si>
  <si>
    <t>7751CR</t>
  </si>
  <si>
    <t>SDE1829083</t>
  </si>
  <si>
    <t>Westo Prefab Betonsystemen B.V.</t>
  </si>
  <si>
    <t>van Leeuwenhoekweg 3</t>
  </si>
  <si>
    <t>SDE1829139</t>
  </si>
  <si>
    <t>Zonnepark V Winden &amp; Keen</t>
  </si>
  <si>
    <t>SDE1829273</t>
  </si>
  <si>
    <t>9492**</t>
  </si>
  <si>
    <t>Shell Exploration and Production (86) B.V.</t>
  </si>
  <si>
    <t>Phileas Foggstraat 45</t>
  </si>
  <si>
    <t>7825AL</t>
  </si>
  <si>
    <t>SDE1829398</t>
  </si>
  <si>
    <t>Topper Akkerbouw &amp; Pluimvee B.V.</t>
  </si>
  <si>
    <t>Streek 17</t>
  </si>
  <si>
    <t>9511PJ</t>
  </si>
  <si>
    <t>SDE1829425</t>
  </si>
  <si>
    <t>SDE1829454</t>
  </si>
  <si>
    <t>SDE1829480</t>
  </si>
  <si>
    <t>SDE1829666</t>
  </si>
  <si>
    <t>Sunrock Assets XX B.V.</t>
  </si>
  <si>
    <t>Bloemakkers 4</t>
  </si>
  <si>
    <t>9461GX</t>
  </si>
  <si>
    <t>SDE1829696</t>
  </si>
  <si>
    <t>Beilerweg 30</t>
  </si>
  <si>
    <t>9414TK</t>
  </si>
  <si>
    <t>SDE1829708</t>
  </si>
  <si>
    <t>Zonneweide Westdorperveen B.V.</t>
  </si>
  <si>
    <t>Zonnepark Westdorp</t>
  </si>
  <si>
    <t>SDE1829805</t>
  </si>
  <si>
    <t>Mariahof Emmer-Compascuum B.V.</t>
  </si>
  <si>
    <t>Hoofdkanaal OZ 81</t>
  </si>
  <si>
    <t>7881CN</t>
  </si>
  <si>
    <t>SDE1829909</t>
  </si>
  <si>
    <t>SDE1829932</t>
  </si>
  <si>
    <t>Zonnepark Slingerland &amp; V Buren</t>
  </si>
  <si>
    <t>SDE1829935</t>
  </si>
  <si>
    <t>Amvest LCF Custodian B.V.</t>
  </si>
  <si>
    <t>Schoolstraat 5</t>
  </si>
  <si>
    <t>9301KB</t>
  </si>
  <si>
    <t>SDE+ 2019 I</t>
  </si>
  <si>
    <t>SDE1910115</t>
  </si>
  <si>
    <t>2019 Zon-PV &gt;= 15 kWp en &lt; 1 MWp</t>
  </si>
  <si>
    <t>7984**</t>
  </si>
  <si>
    <t>DIEVERBRUG</t>
  </si>
  <si>
    <t>SDE1910150</t>
  </si>
  <si>
    <t>Urja Fourth B.V.</t>
  </si>
  <si>
    <t>Zuiderdiep 344</t>
  </si>
  <si>
    <t>9571BV</t>
  </si>
  <si>
    <t>SDE1910191</t>
  </si>
  <si>
    <t>2019 Zon-PV &gt;= 1 MWp veld- of watersysteem</t>
  </si>
  <si>
    <t>Bronnen VanOns ZP Assen Zuid B.V.</t>
  </si>
  <si>
    <t>Zonnepark Assen Zuid</t>
  </si>
  <si>
    <t>SDE1910287</t>
  </si>
  <si>
    <t>Azieweg 13</t>
  </si>
  <si>
    <t>SDE1910315</t>
  </si>
  <si>
    <t>Kavelingen 62</t>
  </si>
  <si>
    <t>7876TH</t>
  </si>
  <si>
    <t>SDE1910334</t>
  </si>
  <si>
    <t>H. van Triest Beheer B.V.</t>
  </si>
  <si>
    <t>Buitenvaart 1006</t>
  </si>
  <si>
    <t>7905SC</t>
  </si>
  <si>
    <t>SDE1910508</t>
  </si>
  <si>
    <t>Melkveebedrijf Hartlief-Lammers B.V.</t>
  </si>
  <si>
    <t>Roozand 1a</t>
  </si>
  <si>
    <t>9497TD</t>
  </si>
  <si>
    <t>SDE1910635</t>
  </si>
  <si>
    <t>SDE1910725</t>
  </si>
  <si>
    <t>SDE1910726</t>
  </si>
  <si>
    <t>SDE1910822</t>
  </si>
  <si>
    <t>Provincie Drenthe</t>
  </si>
  <si>
    <t>Burg. J.G. Legroweg 45</t>
  </si>
  <si>
    <t>9761TA</t>
  </si>
  <si>
    <t>SDE1911010</t>
  </si>
  <si>
    <t>SDE1911051</t>
  </si>
  <si>
    <t>Stelmakerstraat 32</t>
  </si>
  <si>
    <t>9403VB</t>
  </si>
  <si>
    <t>SDE1911265</t>
  </si>
  <si>
    <t>2019 Zon-PV &gt;= 1 MWp daksystemen</t>
  </si>
  <si>
    <t>SDE1911328</t>
  </si>
  <si>
    <t>Kuipers Mesterijen B.V.</t>
  </si>
  <si>
    <t>Veldweg 24</t>
  </si>
  <si>
    <t>9311VG</t>
  </si>
  <si>
    <t>SDE1911346</t>
  </si>
  <si>
    <t>One Solar Beheer IV B.V.</t>
  </si>
  <si>
    <t>Westelijke Doorsnee ZZ 40</t>
  </si>
  <si>
    <t>7881PG</t>
  </si>
  <si>
    <t>SDE1911443</t>
  </si>
  <si>
    <t>DAK Industrieweg 11-11A Meppel B.V. i.o.</t>
  </si>
  <si>
    <t>Industrieweg 11-11a</t>
  </si>
  <si>
    <t>SDE1911458</t>
  </si>
  <si>
    <t>Agile Group B.V.</t>
  </si>
  <si>
    <t>Lauwers 18</t>
  </si>
  <si>
    <t>9405BL</t>
  </si>
  <si>
    <t>SDE1911477</t>
  </si>
  <si>
    <t>Paardeweide 3</t>
  </si>
  <si>
    <t>7973KS</t>
  </si>
  <si>
    <t>SDE1911560</t>
  </si>
  <si>
    <t>SDE1911691</t>
  </si>
  <si>
    <t>Vepa, the furniture factory</t>
  </si>
  <si>
    <t>SDE1911758</t>
  </si>
  <si>
    <t>Enie.nl Dakhuur I B.V.</t>
  </si>
  <si>
    <t>Charles Darwinstraat 24</t>
  </si>
  <si>
    <t>7825AC</t>
  </si>
  <si>
    <t>SDE1911897</t>
  </si>
  <si>
    <t>KS NL18 B.V.</t>
  </si>
  <si>
    <t>SDE1912057</t>
  </si>
  <si>
    <t>SDE1912131</t>
  </si>
  <si>
    <t>SDE1912177</t>
  </si>
  <si>
    <t>Melkgeitenhouderij E.G.Z. Jansen Portengen B.V.</t>
  </si>
  <si>
    <t>Oranjekanaal 10</t>
  </si>
  <si>
    <t>9423VC</t>
  </si>
  <si>
    <t>SDE1912217</t>
  </si>
  <si>
    <t>7924**</t>
  </si>
  <si>
    <t>VEENINGEN</t>
  </si>
  <si>
    <t>SDE1912333</t>
  </si>
  <si>
    <t>B&amp;V Strijp B.V.</t>
  </si>
  <si>
    <t>Slinge 1</t>
  </si>
  <si>
    <t>9406EA</t>
  </si>
  <si>
    <t>SDE1912369</t>
  </si>
  <si>
    <t>SDE1912441</t>
  </si>
  <si>
    <t>Nijbracht 30</t>
  </si>
  <si>
    <t>SDE1912526</t>
  </si>
  <si>
    <t>de Luttergreppel 17</t>
  </si>
  <si>
    <t>7925PP</t>
  </si>
  <si>
    <t>SDE1912535</t>
  </si>
  <si>
    <t>Waterschapshuis waterschap Vechtstromen</t>
  </si>
  <si>
    <t>de Hulteweg 5</t>
  </si>
  <si>
    <t>SDE1912595</t>
  </si>
  <si>
    <t>Veenhuizerweg 9</t>
  </si>
  <si>
    <t>9342TL</t>
  </si>
  <si>
    <t>SDE1912693</t>
  </si>
  <si>
    <t>Hemos Beheer B.V.</t>
  </si>
  <si>
    <t>Paradijsweg 5</t>
  </si>
  <si>
    <t>7942HB</t>
  </si>
  <si>
    <t>SDE1912696</t>
  </si>
  <si>
    <t>Halerweg 7</t>
  </si>
  <si>
    <t>9433TE</t>
  </si>
  <si>
    <t>SDE1912709</t>
  </si>
  <si>
    <t>Paradijsweg 4</t>
  </si>
  <si>
    <t>SDE1912866</t>
  </si>
  <si>
    <t>Kremer Beheer B.V.</t>
  </si>
  <si>
    <t>Pieter de Keyserstraat 11</t>
  </si>
  <si>
    <t>7825VE</t>
  </si>
  <si>
    <t>SDE1912887</t>
  </si>
  <si>
    <t>Dikkewijk WZ 25</t>
  </si>
  <si>
    <t>7833HS</t>
  </si>
  <si>
    <t>SDE1912895</t>
  </si>
  <si>
    <t>Zonnepark De Dreef B.V.</t>
  </si>
  <si>
    <t>Zonnepark De Dreef</t>
  </si>
  <si>
    <t>SDE1912901</t>
  </si>
  <si>
    <t>Solar techniek</t>
  </si>
  <si>
    <t>De Mars 5</t>
  </si>
  <si>
    <t>SDE1912949</t>
  </si>
  <si>
    <t>2019 Monomestvergisting &gt; 400 kW (HG)</t>
  </si>
  <si>
    <t>Green Create Wijster B.V.</t>
  </si>
  <si>
    <t>RIKA Greenpark Wijster - Groen Gas</t>
  </si>
  <si>
    <t>SDE1912974</t>
  </si>
  <si>
    <t>8381**</t>
  </si>
  <si>
    <t>VLEDDER</t>
  </si>
  <si>
    <t>SDE1913021</t>
  </si>
  <si>
    <t>DAK Kaapweg 6 Meppel B.V. i.o.</t>
  </si>
  <si>
    <t>Kaapweg 6</t>
  </si>
  <si>
    <t>7944HV</t>
  </si>
  <si>
    <t>SDE1913045</t>
  </si>
  <si>
    <t>Recycling Group Vastgoed en Materieel B.V.</t>
  </si>
  <si>
    <t>SDE1913062</t>
  </si>
  <si>
    <t>SDE1913195</t>
  </si>
  <si>
    <t>Meubelindustrie Slotboom B.V.</t>
  </si>
  <si>
    <t>Smalgoorn 2</t>
  </si>
  <si>
    <t>9403NW</t>
  </si>
  <si>
    <t>SDE1913247</t>
  </si>
  <si>
    <t>SDE1913257</t>
  </si>
  <si>
    <t>7942**</t>
  </si>
  <si>
    <t>SDE1913447</t>
  </si>
  <si>
    <t>S.T. Onroerend Goed B.V.</t>
  </si>
  <si>
    <t>A.H.G. Fokkerstraat 34</t>
  </si>
  <si>
    <t>9403AP</t>
  </si>
  <si>
    <t>SDE1913460</t>
  </si>
  <si>
    <t>re-z beheer B.V.</t>
  </si>
  <si>
    <t>Industrieweg 28</t>
  </si>
  <si>
    <t>9403AB</t>
  </si>
  <si>
    <t>SDE1913544</t>
  </si>
  <si>
    <t>Veenhuizerweg 7</t>
  </si>
  <si>
    <t>SDE1913640</t>
  </si>
  <si>
    <t>Brinks Vastgoed Beheer B.V.</t>
  </si>
  <si>
    <t>Dwarsakker 5</t>
  </si>
  <si>
    <t>7761PW</t>
  </si>
  <si>
    <t>SDE1913812</t>
  </si>
  <si>
    <t>DAK Kaapweg 4 Meppel B.V. i.o.</t>
  </si>
  <si>
    <t>Kaapweg 4</t>
  </si>
  <si>
    <t>SDE1913954</t>
  </si>
  <si>
    <t>Dorpsstraat 48a</t>
  </si>
  <si>
    <t>7916PD</t>
  </si>
  <si>
    <t>SDE1913955</t>
  </si>
  <si>
    <t>SDE1914106</t>
  </si>
  <si>
    <t>SDE1914133</t>
  </si>
  <si>
    <t>SRLEV N.V.</t>
  </si>
  <si>
    <t>Stationsplein 8, 10, 12</t>
  </si>
  <si>
    <t>9401LB</t>
  </si>
  <si>
    <t>SDE1914145</t>
  </si>
  <si>
    <t>SDE1914330</t>
  </si>
  <si>
    <t>Solidus Solutions Board Coevorden</t>
  </si>
  <si>
    <t>Robertweg 2</t>
  </si>
  <si>
    <t>7741KX</t>
  </si>
  <si>
    <t>SDE1914337</t>
  </si>
  <si>
    <t>Dennenoord</t>
  </si>
  <si>
    <t>E 6</t>
  </si>
  <si>
    <t>9471KA</t>
  </si>
  <si>
    <t>SDE1914413</t>
  </si>
  <si>
    <t>Krimweg 24</t>
  </si>
  <si>
    <t>7741KJ</t>
  </si>
  <si>
    <t>SDE1914629</t>
  </si>
  <si>
    <t>2019 Monomestvergisting &gt; 400 kW (HEW)</t>
  </si>
  <si>
    <t>Rika Greenpark Wijster - WKK</t>
  </si>
  <si>
    <t>SDE1914873</t>
  </si>
  <si>
    <t>KP Interieur B.V.</t>
  </si>
  <si>
    <t>Robert Scottstraat 1</t>
  </si>
  <si>
    <t>7825AR</t>
  </si>
  <si>
    <t>SDE1914930</t>
  </si>
  <si>
    <t>Sigismund B.V.</t>
  </si>
  <si>
    <t>Annerweg 30-32</t>
  </si>
  <si>
    <t>9471KV</t>
  </si>
  <si>
    <t>SDE1915187</t>
  </si>
  <si>
    <t>Stg. Chr. R.O.C. Noord- en Oost-Nederland</t>
  </si>
  <si>
    <t>Voltastraat 33</t>
  </si>
  <si>
    <t>7903AA</t>
  </si>
  <si>
    <t>SDE1915214</t>
  </si>
  <si>
    <t>2019 Ketel vaste biomassa &lt; 5 MW (HW/E)</t>
  </si>
  <si>
    <t>SDE1915217</t>
  </si>
  <si>
    <t>Cargo Floor B.V.</t>
  </si>
  <si>
    <t>Byte 14</t>
  </si>
  <si>
    <t>7741MK</t>
  </si>
  <si>
    <t>SDE1915298</t>
  </si>
  <si>
    <t>KHH B.V.</t>
  </si>
  <si>
    <t>Schutstraat 187</t>
  </si>
  <si>
    <t>7907CE</t>
  </si>
  <si>
    <t>SDE1915397</t>
  </si>
  <si>
    <t>SDE1915408</t>
  </si>
  <si>
    <t>Monierweg 2a</t>
  </si>
  <si>
    <t>SDE1915470</t>
  </si>
  <si>
    <t>Industrieweg 34</t>
  </si>
  <si>
    <t>SDE1915504</t>
  </si>
  <si>
    <t>SDE1915601</t>
  </si>
  <si>
    <t>SDE1915610</t>
  </si>
  <si>
    <t>Niels Autowas West B.V.</t>
  </si>
  <si>
    <t>Balkengracht 4</t>
  </si>
  <si>
    <t>9405CG</t>
  </si>
  <si>
    <t>SDE1915702</t>
  </si>
  <si>
    <t>Bosweg 7</t>
  </si>
  <si>
    <t>7958PZ</t>
  </si>
  <si>
    <t>SDE1915764</t>
  </si>
  <si>
    <t>Schippers Supermarkt B.V.</t>
  </si>
  <si>
    <t>Exloerweg 11</t>
  </si>
  <si>
    <t>7873BW</t>
  </si>
  <si>
    <t>SDE1915804</t>
  </si>
  <si>
    <t>Koops Verhuisgroep B.V.</t>
  </si>
  <si>
    <t>Winkler Prinsstraat 24</t>
  </si>
  <si>
    <t>SDE1915895</t>
  </si>
  <si>
    <t>Kwekerij Melenhorst</t>
  </si>
  <si>
    <t>SDE1915989</t>
  </si>
  <si>
    <t>Brouwer Montage en Stalventilatie B.V.</t>
  </si>
  <si>
    <t>Zomerdijk 9</t>
  </si>
  <si>
    <t>7942JR</t>
  </si>
  <si>
    <t>SDE1916141</t>
  </si>
  <si>
    <t>Asserweg 11</t>
  </si>
  <si>
    <t>9414TA</t>
  </si>
  <si>
    <t>SDE1916177</t>
  </si>
  <si>
    <t>Westelijke Doorsnee NZ 84</t>
  </si>
  <si>
    <t>7881PC</t>
  </si>
  <si>
    <t>SDE1916179</t>
  </si>
  <si>
    <t>SDE1916188</t>
  </si>
  <si>
    <t>Weerdingermarke 24</t>
  </si>
  <si>
    <t>7831VH</t>
  </si>
  <si>
    <t>SDE1916222</t>
  </si>
  <si>
    <t>Marktstraat 18</t>
  </si>
  <si>
    <t>7941KR</t>
  </si>
  <si>
    <t>SDE1916315</t>
  </si>
  <si>
    <t>Kapitein Grantstraat 8-10</t>
  </si>
  <si>
    <t>7821AR</t>
  </si>
  <si>
    <t>SDE1916457</t>
  </si>
  <si>
    <t>SDE1916471</t>
  </si>
  <si>
    <t>POLMAN BEHEER B.V.</t>
  </si>
  <si>
    <t>Tweede Zuiderraai 5</t>
  </si>
  <si>
    <t>7887TT</t>
  </si>
  <si>
    <t>SDE1916480</t>
  </si>
  <si>
    <t>SDE1916552</t>
  </si>
  <si>
    <t>SDE1916575</t>
  </si>
  <si>
    <t>Eleveld 5</t>
  </si>
  <si>
    <t>9456TC</t>
  </si>
  <si>
    <t>ELEVELD</t>
  </si>
  <si>
    <t>SDE1916577</t>
  </si>
  <si>
    <t>SDE1916653</t>
  </si>
  <si>
    <t>SDE1916752</t>
  </si>
  <si>
    <t>SDE1916756</t>
  </si>
  <si>
    <t>Van Winden Erica B.V.</t>
  </si>
  <si>
    <t>Warmoesweg 14</t>
  </si>
  <si>
    <t>SDE1916760</t>
  </si>
  <si>
    <t>2019 Wind op land</t>
  </si>
  <si>
    <t>SDE1916791</t>
  </si>
  <si>
    <t>Kapitein Grantstraat 12</t>
  </si>
  <si>
    <t>SDE1916974</t>
  </si>
  <si>
    <t>SDE1916985</t>
  </si>
  <si>
    <t>SDE1917006</t>
  </si>
  <si>
    <t>DAK Boekweitakkers 1 Dalerveen B.V. i.o.</t>
  </si>
  <si>
    <t>Boekweitakkers 1</t>
  </si>
  <si>
    <t>7755NG</t>
  </si>
  <si>
    <t>SDE1917045</t>
  </si>
  <si>
    <t>Zendmastweg 19</t>
  </si>
  <si>
    <t>9405CD</t>
  </si>
  <si>
    <t>SDE1917122</t>
  </si>
  <si>
    <t>B&amp;V Leischip B.V.</t>
  </si>
  <si>
    <t>Raadhuislaan 1</t>
  </si>
  <si>
    <t>7971CT</t>
  </si>
  <si>
    <t>SDE1917173</t>
  </si>
  <si>
    <t>SDE1917233</t>
  </si>
  <si>
    <t>Stevens Engineering Emmen B.V.</t>
  </si>
  <si>
    <t>Hooggoorns 40</t>
  </si>
  <si>
    <t>SDE1917329</t>
  </si>
  <si>
    <t>Solar Investments DESE B.V.</t>
  </si>
  <si>
    <t>Industrieweg 66</t>
  </si>
  <si>
    <t>7903AK</t>
  </si>
  <si>
    <t>SDE1917402</t>
  </si>
  <si>
    <t>Smile Energy 9 B.V.</t>
  </si>
  <si>
    <t>Fokkerstraat 16</t>
  </si>
  <si>
    <t>7903AP</t>
  </si>
  <si>
    <t>SDE1917425</t>
  </si>
  <si>
    <t>Accare, bestuursbureau en centrale diensten</t>
  </si>
  <si>
    <t>Groningerstraat 352</t>
  </si>
  <si>
    <t>SDE1917431</t>
  </si>
  <si>
    <t>Gantel 10-12</t>
  </si>
  <si>
    <t>7891XA</t>
  </si>
  <si>
    <t>SDE1917476</t>
  </si>
  <si>
    <t>SDE1917614</t>
  </si>
  <si>
    <t>Stichting Promens Care</t>
  </si>
  <si>
    <t>Lauwers 17</t>
  </si>
  <si>
    <t>SDE1917616</t>
  </si>
  <si>
    <t>Eerste Bokslootweg 8</t>
  </si>
  <si>
    <t>SDE1917619</t>
  </si>
  <si>
    <t>Roozand 1b</t>
  </si>
  <si>
    <t>SDE1917836</t>
  </si>
  <si>
    <t>Halerweg 3a</t>
  </si>
  <si>
    <t>SDE1917903</t>
  </si>
  <si>
    <t>Jules Verneweg 20</t>
  </si>
  <si>
    <t>7821AE</t>
  </si>
  <si>
    <t>SDE1917955</t>
  </si>
  <si>
    <t>SDE1917976</t>
  </si>
  <si>
    <t>Veendijk 14</t>
  </si>
  <si>
    <t>7971RR</t>
  </si>
  <si>
    <t>SDE1918106</t>
  </si>
  <si>
    <t>Kloostermanswijk WZ 88</t>
  </si>
  <si>
    <t>7891HJ</t>
  </si>
  <si>
    <t>SDE1918181</t>
  </si>
  <si>
    <t>SDE1918307</t>
  </si>
  <si>
    <t>Stichting Beherend Vennoot HCRE Investments II</t>
  </si>
  <si>
    <t>Molenstraat 262</t>
  </si>
  <si>
    <t>9402JW</t>
  </si>
  <si>
    <t>SDE1918322</t>
  </si>
  <si>
    <t>SDE1918429</t>
  </si>
  <si>
    <t>Oshaarseweg 31a</t>
  </si>
  <si>
    <t>7958PS</t>
  </si>
  <si>
    <t>SDE1918492</t>
  </si>
  <si>
    <t>SDE1918510</t>
  </si>
  <si>
    <t>Lauwers 1</t>
  </si>
  <si>
    <t>SDE1918630</t>
  </si>
  <si>
    <t>SDE1918671</t>
  </si>
  <si>
    <t>SDE1918741</t>
  </si>
  <si>
    <t>VC Vastgoed</t>
  </si>
  <si>
    <t>Dwazziewegen 23</t>
  </si>
  <si>
    <t>SDE1918748</t>
  </si>
  <si>
    <t>SDE1918833</t>
  </si>
  <si>
    <t>SDE1918891</t>
  </si>
  <si>
    <t>Tomorrow Energy B.V.</t>
  </si>
  <si>
    <t>Beekweg 8</t>
  </si>
  <si>
    <t>SDE1919176</t>
  </si>
  <si>
    <t>Solarpark 'de Lichtkiem' B.V.</t>
  </si>
  <si>
    <t>Asserwijk 48</t>
  </si>
  <si>
    <t>9406XK</t>
  </si>
  <si>
    <t>SDE1919340</t>
  </si>
  <si>
    <t>SDE1919393</t>
  </si>
  <si>
    <t>SDE1919460</t>
  </si>
  <si>
    <t>Kanaalweg 14</t>
  </si>
  <si>
    <t>7761PH</t>
  </si>
  <si>
    <t>SDE1919469</t>
  </si>
  <si>
    <t>SDE1919544</t>
  </si>
  <si>
    <t>Zwartwatersweg 202</t>
  </si>
  <si>
    <t>9406NN</t>
  </si>
  <si>
    <t>SDE1919635</t>
  </si>
  <si>
    <t>International Solar B.V.</t>
  </si>
  <si>
    <t>Zonneweide Odoorn</t>
  </si>
  <si>
    <t>SDE1919657</t>
  </si>
  <si>
    <t>SDE1919716</t>
  </si>
  <si>
    <t>SDE1919812</t>
  </si>
  <si>
    <t>SDE1919827</t>
  </si>
  <si>
    <t>EG Retail (Netherlands) B.V.</t>
  </si>
  <si>
    <t>Nieuw-Amsterdamseweg 15</t>
  </si>
  <si>
    <t>7764AN</t>
  </si>
  <si>
    <t>ZANDPOL</t>
  </si>
  <si>
    <t>SDE1919845</t>
  </si>
  <si>
    <t>SDE1919882</t>
  </si>
  <si>
    <t>Actief II C.V.</t>
  </si>
  <si>
    <t>Flintstraat 29</t>
  </si>
  <si>
    <t>7815RE</t>
  </si>
  <si>
    <t>SDE1919942</t>
  </si>
  <si>
    <t>Charles Darwinstraat 15</t>
  </si>
  <si>
    <t>7825AB</t>
  </si>
  <si>
    <t>SDE1919954</t>
  </si>
  <si>
    <t>SDE1919966</t>
  </si>
  <si>
    <t>N.V. Area Reiniging</t>
  </si>
  <si>
    <t>SDE+ 2019 II</t>
  </si>
  <si>
    <t>SDE1920068</t>
  </si>
  <si>
    <t>H. Mensen Projectontwikkeling B.V.</t>
  </si>
  <si>
    <t>Zonnepark Emmer-Compascuum (80%-deel)</t>
  </si>
  <si>
    <t>SDE1920410</t>
  </si>
  <si>
    <t>SDE1921464</t>
  </si>
  <si>
    <t>Zonnepark Coevorderkanaal B.V.</t>
  </si>
  <si>
    <t>SDE1921881</t>
  </si>
  <si>
    <t>SDE1922595</t>
  </si>
  <si>
    <t>Zonnepark Buinerveen xl</t>
  </si>
  <si>
    <t>SDE1922775</t>
  </si>
  <si>
    <t>IVH Energy B.V.</t>
  </si>
  <si>
    <t>Zeilmakerstraat 16</t>
  </si>
  <si>
    <t>9403VA</t>
  </si>
  <si>
    <t>SDE1923384</t>
  </si>
  <si>
    <t>SDE1924233</t>
  </si>
  <si>
    <t>2019 Allesvergisting (HG)</t>
  </si>
  <si>
    <t>Berlijnse Weg 1</t>
  </si>
  <si>
    <t>7742NB</t>
  </si>
  <si>
    <t>SDE1924363</t>
  </si>
  <si>
    <t>Energiepark Pottendijk</t>
  </si>
  <si>
    <t>SDE1924832</t>
  </si>
  <si>
    <t>Zonnepark Fluitenberg xl</t>
  </si>
  <si>
    <t>SDE1924987</t>
  </si>
  <si>
    <t>Zonnepark Pesse xl</t>
  </si>
  <si>
    <t>SDE1925070</t>
  </si>
  <si>
    <t>E.O.C. Onderlinge Schepenverzekering U.A.</t>
  </si>
  <si>
    <t>Blankenstein 150</t>
  </si>
  <si>
    <t>7943PE</t>
  </si>
  <si>
    <t>SDE1925348</t>
  </si>
  <si>
    <t>9657**</t>
  </si>
  <si>
    <t>SDE1925975</t>
  </si>
  <si>
    <t>SDE1926119</t>
  </si>
  <si>
    <t>Polyplus Kunststoffen B.V.</t>
  </si>
  <si>
    <t>Pottenbakkerstraat 20</t>
  </si>
  <si>
    <t>Zonnepark Buinerhorn B.V.</t>
  </si>
  <si>
    <t>Zonnepark Buinerhorn</t>
  </si>
  <si>
    <t>SDE1927197</t>
  </si>
  <si>
    <t>SDE1927254</t>
  </si>
  <si>
    <t>SDE1927431</t>
  </si>
  <si>
    <t>Zonnepark Emmer-Compascuum (20%-deel)</t>
  </si>
  <si>
    <t>SDE1927892</t>
  </si>
  <si>
    <t>SDE1928326</t>
  </si>
  <si>
    <t>SDE1928848</t>
  </si>
  <si>
    <t>EPM B.V.</t>
  </si>
  <si>
    <t>Vorrelveenseweg 3a</t>
  </si>
  <si>
    <t>9415TE</t>
  </si>
  <si>
    <t>SDE1928857</t>
  </si>
  <si>
    <t>Waterschap Noorderzijlvest</t>
  </si>
  <si>
    <t>Burg. J.G. Legroweg 82</t>
  </si>
  <si>
    <t>SDE1929273</t>
  </si>
  <si>
    <t>Coöperatieve Rabobank UA</t>
  </si>
  <si>
    <t>Blankenstein 140-144</t>
  </si>
  <si>
    <t>SDE1929312</t>
  </si>
  <si>
    <t>Zonnepark Drouwenerzon B.V.</t>
  </si>
  <si>
    <t>Zuiderblokken 4nabij</t>
  </si>
  <si>
    <t>9523TL</t>
  </si>
  <si>
    <t>SDE1929658</t>
  </si>
  <si>
    <t>SDE1929954</t>
  </si>
  <si>
    <t>Peelo 22a</t>
  </si>
  <si>
    <t>9403TZ</t>
  </si>
  <si>
    <t>SDE+ 2020 I</t>
  </si>
  <si>
    <t>SDE2010001</t>
  </si>
  <si>
    <t>2020 Zon-PV &gt;= 15 kWp en &lt; 1 MWp</t>
  </si>
  <si>
    <t>Dorenbos Onroerend Goed B.V.</t>
  </si>
  <si>
    <t>Kerkhofsdrift 1</t>
  </si>
  <si>
    <t>9331CG</t>
  </si>
  <si>
    <t>SDE2010082</t>
  </si>
  <si>
    <t>Stichting Wilhelmina Ziekenhuis Assen</t>
  </si>
  <si>
    <t>Europaweg-Zuid 1</t>
  </si>
  <si>
    <t>9401RK</t>
  </si>
  <si>
    <t>SDE2010317</t>
  </si>
  <si>
    <t>Reflectielijnen van Velsen B.V.</t>
  </si>
  <si>
    <t>Willem Schoutenstraat 1</t>
  </si>
  <si>
    <t>7825VV</t>
  </si>
  <si>
    <t>SDE2010371</t>
  </si>
  <si>
    <t>Wilhelminalaan 1</t>
  </si>
  <si>
    <t>9471KN</t>
  </si>
  <si>
    <t>SDE2010399</t>
  </si>
  <si>
    <t>De Grietmanswijk B.V.</t>
  </si>
  <si>
    <t>Nijverheidsweg 12</t>
  </si>
  <si>
    <t>9403VN</t>
  </si>
  <si>
    <t>SDE2010457</t>
  </si>
  <si>
    <t>2020 Zon-PV &gt;= 1 MWp daksystemen</t>
  </si>
  <si>
    <t>Protium Projects B.V.</t>
  </si>
  <si>
    <t>Kanaalstraat 63</t>
  </si>
  <si>
    <t>9301LR</t>
  </si>
  <si>
    <t>SDE2010487</t>
  </si>
  <si>
    <t>Jansen Assen B.V.</t>
  </si>
  <si>
    <t>Graswijk 30</t>
  </si>
  <si>
    <t>9405TD</t>
  </si>
  <si>
    <t>SDE2010563</t>
  </si>
  <si>
    <t>9485**</t>
  </si>
  <si>
    <t>TAARLO</t>
  </si>
  <si>
    <t>SDE2010633</t>
  </si>
  <si>
    <t>Asserstraat 9a</t>
  </si>
  <si>
    <t>9481BM</t>
  </si>
  <si>
    <t>SDE2010743</t>
  </si>
  <si>
    <t>EJP Zuidlaren Beheer B.V.</t>
  </si>
  <si>
    <t>Transportweg 7</t>
  </si>
  <si>
    <t>9482WN</t>
  </si>
  <si>
    <t>SDE2010783</t>
  </si>
  <si>
    <t>THC Holding B.V.</t>
  </si>
  <si>
    <t>Athenestraat 12</t>
  </si>
  <si>
    <t>9403DX</t>
  </si>
  <si>
    <t>SDE2010814</t>
  </si>
  <si>
    <t>De Drentse Ark B.V.</t>
  </si>
  <si>
    <t>Oosteinde 21</t>
  </si>
  <si>
    <t>9466TA</t>
  </si>
  <si>
    <t>SDE2010857</t>
  </si>
  <si>
    <t>Büter Hydraulics B.V.</t>
  </si>
  <si>
    <t>Pioniersweg 15</t>
  </si>
  <si>
    <t>7826TA</t>
  </si>
  <si>
    <t>SDE2010862</t>
  </si>
  <si>
    <t>Albatrosstraat 6</t>
  </si>
  <si>
    <t>7821AM</t>
  </si>
  <si>
    <t>SDE2011001</t>
  </si>
  <si>
    <t>2020 Ketel vaste biomassa &lt; 5 MW (HW/E)</t>
  </si>
  <si>
    <t>SDE2011010</t>
  </si>
  <si>
    <t>Witterweg 56</t>
  </si>
  <si>
    <t>9405VL</t>
  </si>
  <si>
    <t>SDE2011052</t>
  </si>
  <si>
    <t>SDE2011152</t>
  </si>
  <si>
    <t>Jan Postema Holding B.V.</t>
  </si>
  <si>
    <t>Zeilmakerstraat 43</t>
  </si>
  <si>
    <t>SDE2011154</t>
  </si>
  <si>
    <t>SDE2011163</t>
  </si>
  <si>
    <t>2020 Zon-PV &gt;= 1 MWp veld- of watersysteem</t>
  </si>
  <si>
    <t>SDE2011531</t>
  </si>
  <si>
    <t>Mesken B.V.</t>
  </si>
  <si>
    <t>Leemdijk 14c</t>
  </si>
  <si>
    <t>SDE2011588</t>
  </si>
  <si>
    <t>Timmermans Verhuur B.V.</t>
  </si>
  <si>
    <t>Duikersloot 2</t>
  </si>
  <si>
    <t>9421VA</t>
  </si>
  <si>
    <t>SDE2011762</t>
  </si>
  <si>
    <t>Wenkebachstraat 3</t>
  </si>
  <si>
    <t>9403BG</t>
  </si>
  <si>
    <t>SDE2011901</t>
  </si>
  <si>
    <t>Protium Holding B.V.</t>
  </si>
  <si>
    <t>Portugallaan 4</t>
  </si>
  <si>
    <t>SDE2011982</t>
  </si>
  <si>
    <t>Vakantiepark Vastgoed IV B.V.</t>
  </si>
  <si>
    <t>Kadastrale aanduiding</t>
  </si>
  <si>
    <t>SDE2012003</t>
  </si>
  <si>
    <t>ESCo 1901 DLV Zon &amp; Dak B.V.</t>
  </si>
  <si>
    <t>Achtersteweg 5</t>
  </si>
  <si>
    <t>9331TC</t>
  </si>
  <si>
    <t>SDE2012043</t>
  </si>
  <si>
    <t>VarBei B.V.</t>
  </si>
  <si>
    <t>Eursing 7d</t>
  </si>
  <si>
    <t>9411XA</t>
  </si>
  <si>
    <t>SDE2012046</t>
  </si>
  <si>
    <t>Pioniersweg 4</t>
  </si>
  <si>
    <t>SDE2012119</t>
  </si>
  <si>
    <t>Verkaik Innovative Management B.V.</t>
  </si>
  <si>
    <t>Mensingheweg 20</t>
  </si>
  <si>
    <t>9301KA</t>
  </si>
  <si>
    <t>SDE2012253</t>
  </si>
  <si>
    <t>Dr. A.F. Philipsweg 53</t>
  </si>
  <si>
    <t>9403AD</t>
  </si>
  <si>
    <t>SDE2012281</t>
  </si>
  <si>
    <t>Westerstukkenweg 2</t>
  </si>
  <si>
    <t>9333PT</t>
  </si>
  <si>
    <t>LANGELO DR</t>
  </si>
  <si>
    <t>SDE2012354</t>
  </si>
  <si>
    <t>IQI Warehousing Europe B.V.</t>
  </si>
  <si>
    <t>De Mars 23</t>
  </si>
  <si>
    <t>SDE2012448</t>
  </si>
  <si>
    <t>SDE2012461</t>
  </si>
  <si>
    <t>SDE2012476</t>
  </si>
  <si>
    <t>SDE2012519</t>
  </si>
  <si>
    <t>SDE2012613</t>
  </si>
  <si>
    <t>Phileas Foggstraat 24</t>
  </si>
  <si>
    <t>7821AK</t>
  </si>
  <si>
    <t>SDE2012683</t>
  </si>
  <si>
    <t>W3 B.V.</t>
  </si>
  <si>
    <t>Schepersmaat 9</t>
  </si>
  <si>
    <t>9405TM</t>
  </si>
  <si>
    <t>SDE2012778</t>
  </si>
  <si>
    <t>INGA Vastgoed B.V.</t>
  </si>
  <si>
    <t>Dwazziewegen 1</t>
  </si>
  <si>
    <t>SDE2012906</t>
  </si>
  <si>
    <t>Stuifzandseweg 59a</t>
  </si>
  <si>
    <t>7934PN</t>
  </si>
  <si>
    <t>STUIFZAND</t>
  </si>
  <si>
    <t>SDE2012993</t>
  </si>
  <si>
    <t>SDE2013107</t>
  </si>
  <si>
    <t>SDE2013233</t>
  </si>
  <si>
    <t>Esstraat 1</t>
  </si>
  <si>
    <t>9401NS</t>
  </si>
  <si>
    <t>SDE2013241</t>
  </si>
  <si>
    <t>9456**</t>
  </si>
  <si>
    <t>SDE2013289</t>
  </si>
  <si>
    <t>SDE2013417</t>
  </si>
  <si>
    <t>Regulateurs Europa B.V.</t>
  </si>
  <si>
    <t>Ekkelkamp 3</t>
  </si>
  <si>
    <t>9301ZZ</t>
  </si>
  <si>
    <t>SDE2013768</t>
  </si>
  <si>
    <t>Dongelsdijk 2</t>
  </si>
  <si>
    <t>9451TG</t>
  </si>
  <si>
    <t>SDE2013822</t>
  </si>
  <si>
    <t>Leads Jeans &amp; Fashion</t>
  </si>
  <si>
    <t>Australieweg 13</t>
  </si>
  <si>
    <t>SDE2013946</t>
  </si>
  <si>
    <t>SDE2014124</t>
  </si>
  <si>
    <t>SDE2014176</t>
  </si>
  <si>
    <t>Hoofdvaartsweg 124</t>
  </si>
  <si>
    <t>9406XD</t>
  </si>
  <si>
    <t>SDE2014211</t>
  </si>
  <si>
    <t>Doornbos B.V.</t>
  </si>
  <si>
    <t>Korenmaat 12a</t>
  </si>
  <si>
    <t>9405TJ</t>
  </si>
  <si>
    <t>SDE2014267</t>
  </si>
  <si>
    <t>H.J.M. Beukeveld</t>
  </si>
  <si>
    <t>Wittenweg 1</t>
  </si>
  <si>
    <t>7753TC</t>
  </si>
  <si>
    <t>DALERPEEL</t>
  </si>
  <si>
    <t>SDE2014403</t>
  </si>
  <si>
    <t>9483**</t>
  </si>
  <si>
    <t>ZEEGSE</t>
  </si>
  <si>
    <t>SDE2014572</t>
  </si>
  <si>
    <t>SDE2014960</t>
  </si>
  <si>
    <t>Bever Assen B.V.</t>
  </si>
  <si>
    <t>Pottenbakkerstraat 4</t>
  </si>
  <si>
    <t>SDE2014995</t>
  </si>
  <si>
    <t>Altea Holding B.V.</t>
  </si>
  <si>
    <t>Handelsweg 30</t>
  </si>
  <si>
    <t>9482WE</t>
  </si>
  <si>
    <t>SDE2015058</t>
  </si>
  <si>
    <t>E. Dilling Holding B.V.</t>
  </si>
  <si>
    <t>Europaweg-Noord 3</t>
  </si>
  <si>
    <t>9403BC</t>
  </si>
  <si>
    <t>SDE2015079</t>
  </si>
  <si>
    <t>Korenmaat 4-6</t>
  </si>
  <si>
    <t>SDE2015085</t>
  </si>
  <si>
    <t>Bartelds Landbouw B.V.</t>
  </si>
  <si>
    <t>1e Exloermond 82</t>
  </si>
  <si>
    <t>9573PD</t>
  </si>
  <si>
    <t>SDE2015110</t>
  </si>
  <si>
    <t>7844**</t>
  </si>
  <si>
    <t>SDE2015145</t>
  </si>
  <si>
    <t>Zeilmakerstraat 17</t>
  </si>
  <si>
    <t>SDE2015162</t>
  </si>
  <si>
    <t>Getech Holding B.V.</t>
  </si>
  <si>
    <t>De Noesten 62</t>
  </si>
  <si>
    <t>9431TG</t>
  </si>
  <si>
    <t>SDE2015191</t>
  </si>
  <si>
    <t>DAK Hoofdweg 89 Coevorden B.V. i.o.</t>
  </si>
  <si>
    <t>Hoofdweg 89</t>
  </si>
  <si>
    <t>7741PM</t>
  </si>
  <si>
    <t>SDE2015517</t>
  </si>
  <si>
    <t>Univé Diensten</t>
  </si>
  <si>
    <t>Jan Bommerstraat 6</t>
  </si>
  <si>
    <t>9402NR</t>
  </si>
  <si>
    <t>SDE2015528</t>
  </si>
  <si>
    <t>Probroed B.V.</t>
  </si>
  <si>
    <t>Zomerdijk 8</t>
  </si>
  <si>
    <t>7942JT</t>
  </si>
  <si>
    <t>SDE2015626</t>
  </si>
  <si>
    <t>SDE2015673</t>
  </si>
  <si>
    <t>Veenstra &amp; Stroeve B.V.</t>
  </si>
  <si>
    <t>Korenmaat 9</t>
  </si>
  <si>
    <t>SDE2015828</t>
  </si>
  <si>
    <t>Animo B.V.</t>
  </si>
  <si>
    <t>Dr. A.F. Philipsweg 47</t>
  </si>
  <si>
    <t>SDE2015868</t>
  </si>
  <si>
    <t>Service Kunststof Kozijnen B.V.</t>
  </si>
  <si>
    <t>Azieweg 5</t>
  </si>
  <si>
    <t>SDE2015915</t>
  </si>
  <si>
    <t>Gerrits Zwinderen B.V.</t>
  </si>
  <si>
    <t>Verl Hoogeveense Vaart 76</t>
  </si>
  <si>
    <t>7864TC</t>
  </si>
  <si>
    <t>SDE2015922</t>
  </si>
  <si>
    <t>2020 Ketel vaste biomassa &gt;= 5 MW staffel (HW/E)</t>
  </si>
  <si>
    <t>Brouwer Biocentrale Meppel B.V.</t>
  </si>
  <si>
    <t>Handelsweg 2</t>
  </si>
  <si>
    <t>7944HN</t>
  </si>
  <si>
    <t>SDE2015968</t>
  </si>
  <si>
    <t>Stichting Vanboeijen</t>
  </si>
  <si>
    <t>W.A. Scholtenstraat 15</t>
  </si>
  <si>
    <t>9403AJ</t>
  </si>
  <si>
    <t>SDE2015972</t>
  </si>
  <si>
    <t>Neptunusplein 2</t>
  </si>
  <si>
    <t>9401CZ</t>
  </si>
  <si>
    <t>SDE2015992</t>
  </si>
  <si>
    <t>SDE2016043</t>
  </si>
  <si>
    <t>SDE2016196</t>
  </si>
  <si>
    <t>Siesling B.V.</t>
  </si>
  <si>
    <t>Burg. J.G. Legroweg 66a</t>
  </si>
  <si>
    <t>SDE2016222</t>
  </si>
  <si>
    <t>Interzorg - De Hoprank</t>
  </si>
  <si>
    <t>Hoofdstraat 21</t>
  </si>
  <si>
    <t>9321CC</t>
  </si>
  <si>
    <t>SDE2016301</t>
  </si>
  <si>
    <t>SDE2016396</t>
  </si>
  <si>
    <t>ZonWind Capital Partners N.V.</t>
  </si>
  <si>
    <t>de Holwert 3</t>
  </si>
  <si>
    <t>7741KC</t>
  </si>
  <si>
    <t>SDE2016517</t>
  </si>
  <si>
    <t>Pathuis en partners B.V.</t>
  </si>
  <si>
    <t>Minister Cremerstraat 8</t>
  </si>
  <si>
    <t>9491TJ</t>
  </si>
  <si>
    <t>SDE2016520</t>
  </si>
  <si>
    <t>Handels- en Verhuurbedrijf Krans B.V.</t>
  </si>
  <si>
    <t>Wagenmakerstraat 9</t>
  </si>
  <si>
    <t>9403VC</t>
  </si>
  <si>
    <t>SDE2016526</t>
  </si>
  <si>
    <t>2020 Wind op land</t>
  </si>
  <si>
    <t>SDE2016563</t>
  </si>
  <si>
    <t>Geothermie warmte</t>
  </si>
  <si>
    <t>2020 Geothermie ombouw van gas- en/of olieputten</t>
  </si>
  <si>
    <t>Aardwarmte Klazienaveen B.V.</t>
  </si>
  <si>
    <t>Aardwarmte Klazienaveen - EMM 16</t>
  </si>
  <si>
    <t>SDE2016571</t>
  </si>
  <si>
    <t>Jan Bommerstraat 4</t>
  </si>
  <si>
    <t>SDE2016738</t>
  </si>
  <si>
    <t>Molenberg 2</t>
  </si>
  <si>
    <t>9467PP</t>
  </si>
  <si>
    <t>ANLOO</t>
  </si>
  <si>
    <t>SDE2016748</t>
  </si>
  <si>
    <t>De Hees B.V.</t>
  </si>
  <si>
    <t>Hees 19</t>
  </si>
  <si>
    <t>7963PA</t>
  </si>
  <si>
    <t>SDE2016878</t>
  </si>
  <si>
    <t>SDE2016884</t>
  </si>
  <si>
    <t>7753**</t>
  </si>
  <si>
    <t>SDE2016916</t>
  </si>
  <si>
    <t>V.D.H. Products B.V.</t>
  </si>
  <si>
    <t>Produktieweg 1-300</t>
  </si>
  <si>
    <t>9301ZS</t>
  </si>
  <si>
    <t>SDE2017087</t>
  </si>
  <si>
    <t>Westeind 26</t>
  </si>
  <si>
    <t>9331CB</t>
  </si>
  <si>
    <t>SDE2017141</t>
  </si>
  <si>
    <t>Slim Met Energie B.V.</t>
  </si>
  <si>
    <t>Borgstee 2-16</t>
  </si>
  <si>
    <t>9403TV</t>
  </si>
  <si>
    <t>SDE2017187</t>
  </si>
  <si>
    <t>TCA Group B.V</t>
  </si>
  <si>
    <t>A.H.G. Fokkerstraat 22a</t>
  </si>
  <si>
    <t>SDE2017364</t>
  </si>
  <si>
    <t>SDE2017366</t>
  </si>
  <si>
    <t>Rabo Vastgoed Lease B.V.</t>
  </si>
  <si>
    <t>Oosteinde 16</t>
  </si>
  <si>
    <t>9301ZP</t>
  </si>
  <si>
    <t>SDE2017478</t>
  </si>
  <si>
    <t>Jan Bommerstraat 2b</t>
  </si>
  <si>
    <t>SDE2017614</t>
  </si>
  <si>
    <t>Jan Bommerstraat 2c</t>
  </si>
  <si>
    <t>SDE2017659</t>
  </si>
  <si>
    <t>De Mars Beheer B.V.</t>
  </si>
  <si>
    <t>De Mars 9</t>
  </si>
  <si>
    <t>SDE2018257</t>
  </si>
  <si>
    <t>SDE2018279</t>
  </si>
  <si>
    <t>9495**</t>
  </si>
  <si>
    <t>WINDE</t>
  </si>
  <si>
    <t>SDE2018491</t>
  </si>
  <si>
    <t>2e Energieweg 20</t>
  </si>
  <si>
    <t>SDE2018521</t>
  </si>
  <si>
    <t>SDE2018646</t>
  </si>
  <si>
    <t>SDE2018662</t>
  </si>
  <si>
    <t>SDE2018779</t>
  </si>
  <si>
    <t>Greenheart-Premiums B.V.</t>
  </si>
  <si>
    <t>Phileas Foggstraat 34</t>
  </si>
  <si>
    <t>SDE2018886</t>
  </si>
  <si>
    <t>Oostereind 10</t>
  </si>
  <si>
    <t>9444XD</t>
  </si>
  <si>
    <t>SDE2018916</t>
  </si>
  <si>
    <t>SDE2018962</t>
  </si>
  <si>
    <t>SDE2018991</t>
  </si>
  <si>
    <t>SDE2019321</t>
  </si>
  <si>
    <t>Stichting Molenduinbad Norg</t>
  </si>
  <si>
    <t>Eenerstraat 52</t>
  </si>
  <si>
    <t>9331HD</t>
  </si>
  <si>
    <t>SDE2019355</t>
  </si>
  <si>
    <t>Morssinkhof Plastics Emmen B.V.</t>
  </si>
  <si>
    <t>SDE2019442</t>
  </si>
  <si>
    <t>Kruit Antennebouw B.V.</t>
  </si>
  <si>
    <t>Marwijksoord 8</t>
  </si>
  <si>
    <t>9448XB</t>
  </si>
  <si>
    <t>SDE2019478</t>
  </si>
  <si>
    <t>Berlijnse weg 1</t>
  </si>
  <si>
    <t>SDE2019679</t>
  </si>
  <si>
    <t>Nijman Belned B.V.</t>
  </si>
  <si>
    <t>Edisonweg 9</t>
  </si>
  <si>
    <t>7741KS</t>
  </si>
  <si>
    <t>SDE2019703</t>
  </si>
  <si>
    <t>Coöperatieve vereniging NLD energie U.A.</t>
  </si>
  <si>
    <t>Ceintuurbaan Noord 122</t>
  </si>
  <si>
    <t>9301NZ</t>
  </si>
  <si>
    <t>SDE2019745</t>
  </si>
  <si>
    <t>Asser Glas- en Verfhandel B.V.</t>
  </si>
  <si>
    <t>Dr. A.F. Philipsweg 17</t>
  </si>
  <si>
    <t>9403AC</t>
  </si>
  <si>
    <t>SDE2019799</t>
  </si>
  <si>
    <t>Zijl Assurantiën B.V.</t>
  </si>
  <si>
    <t>Exportweg 8</t>
  </si>
  <si>
    <t>9482WP</t>
  </si>
  <si>
    <t>SDE2019901</t>
  </si>
  <si>
    <t>Spanjelaan 8</t>
  </si>
  <si>
    <t>9403DP</t>
  </si>
  <si>
    <t>SDE2019904</t>
  </si>
  <si>
    <t>SDE2019913</t>
  </si>
  <si>
    <t>SDE2019975</t>
  </si>
  <si>
    <t>9493**</t>
  </si>
  <si>
    <t>DE PUNT</t>
  </si>
  <si>
    <t>Zon op dak (&gt;15 kWp)</t>
  </si>
  <si>
    <t>De Wolden</t>
  </si>
  <si>
    <t>Drogteropslagen</t>
  </si>
  <si>
    <t>GM1690</t>
  </si>
  <si>
    <t>Ballast</t>
  </si>
  <si>
    <t>Steenwijksmoer</t>
  </si>
  <si>
    <t>Klooster</t>
  </si>
  <si>
    <t>Nieuwe Krim</t>
  </si>
  <si>
    <t>Dalen</t>
  </si>
  <si>
    <t>Dalerpeel</t>
  </si>
  <si>
    <t>Wachtum</t>
  </si>
  <si>
    <t>Dalerveen</t>
  </si>
  <si>
    <t>Stieltjeskanaal</t>
  </si>
  <si>
    <t>Schoonebeek</t>
  </si>
  <si>
    <t>Zandpol</t>
  </si>
  <si>
    <t>Westerse Bos</t>
  </si>
  <si>
    <t>Weiteveen</t>
  </si>
  <si>
    <t>Nieuw-Schoonebeek</t>
  </si>
  <si>
    <t>Westenesch</t>
  </si>
  <si>
    <t>Zuidbarge</t>
  </si>
  <si>
    <t>Weerdinge</t>
  </si>
  <si>
    <t>Barger-Erfscheidenveen</t>
  </si>
  <si>
    <t>Ermerveen</t>
  </si>
  <si>
    <t>Diphoorn</t>
  </si>
  <si>
    <t>Barger-Oosterveld</t>
  </si>
  <si>
    <t>Emmer-Erfscheidenveen</t>
  </si>
  <si>
    <t>Oranjedorp</t>
  </si>
  <si>
    <t>Sleen</t>
  </si>
  <si>
    <t>Erm</t>
  </si>
  <si>
    <t>Achterste Erm</t>
  </si>
  <si>
    <t>Veenoord</t>
  </si>
  <si>
    <t>Holsloot</t>
  </si>
  <si>
    <t>Noord-Sleen</t>
  </si>
  <si>
    <t>'t Haantje</t>
  </si>
  <si>
    <t>Schoonoord</t>
  </si>
  <si>
    <t>De Kiel</t>
  </si>
  <si>
    <t>Zweeloo</t>
  </si>
  <si>
    <t>Wezup</t>
  </si>
  <si>
    <t>Wezuperbrug</t>
  </si>
  <si>
    <t>Aalden</t>
  </si>
  <si>
    <t>Meppen</t>
  </si>
  <si>
    <t>Benneveld</t>
  </si>
  <si>
    <t>GM1681</t>
  </si>
  <si>
    <t>Oosterhesselen</t>
  </si>
  <si>
    <t>Gees</t>
  </si>
  <si>
    <t>Zwinderen</t>
  </si>
  <si>
    <t>Odoorn</t>
  </si>
  <si>
    <t>Klijndijk</t>
  </si>
  <si>
    <t>Valthe</t>
  </si>
  <si>
    <t>Odoornerveen</t>
  </si>
  <si>
    <t>Exloo</t>
  </si>
  <si>
    <t>Valthermond</t>
  </si>
  <si>
    <t>Zandberg</t>
  </si>
  <si>
    <t>Foxel</t>
  </si>
  <si>
    <t>Verlengde Oosterdiep</t>
  </si>
  <si>
    <t>Amsterdamscheveld</t>
  </si>
  <si>
    <t>Beekweg</t>
  </si>
  <si>
    <t>Barger-Oosterveen</t>
  </si>
  <si>
    <t>GM0118</t>
  </si>
  <si>
    <t>Geesbrug</t>
  </si>
  <si>
    <t>Fort</t>
  </si>
  <si>
    <t>Veeningen</t>
  </si>
  <si>
    <t>Linde</t>
  </si>
  <si>
    <t>Alteveer</t>
  </si>
  <si>
    <t>Kerkenveld</t>
  </si>
  <si>
    <t>Echten</t>
  </si>
  <si>
    <t>Nieuw-Balinge</t>
  </si>
  <si>
    <t>Nijeveen</t>
  </si>
  <si>
    <t>Kolderveen</t>
  </si>
  <si>
    <t>Rogat</t>
  </si>
  <si>
    <t>De Wijk</t>
  </si>
  <si>
    <t>Koekange</t>
  </si>
  <si>
    <t>Broekhuizen</t>
  </si>
  <si>
    <t>Berghuizen</t>
  </si>
  <si>
    <t>Koekangerveld</t>
  </si>
  <si>
    <t>Weerwille</t>
  </si>
  <si>
    <t>Ruinerwold</t>
  </si>
  <si>
    <t>Oosteinde</t>
  </si>
  <si>
    <t>Ruinen</t>
  </si>
  <si>
    <t>Leeuwte</t>
  </si>
  <si>
    <t>Hees</t>
  </si>
  <si>
    <t>Ruinerweide</t>
  </si>
  <si>
    <t>Oldenhave</t>
  </si>
  <si>
    <t>Ansen</t>
  </si>
  <si>
    <t>Havelte</t>
  </si>
  <si>
    <t>Darp</t>
  </si>
  <si>
    <t>Havelterberg</t>
  </si>
  <si>
    <t>Uffelte</t>
  </si>
  <si>
    <t>Diever</t>
  </si>
  <si>
    <t>Wapse</t>
  </si>
  <si>
    <t>Dieverbrug</t>
  </si>
  <si>
    <t>Wittelte</t>
  </si>
  <si>
    <t>Lhee</t>
  </si>
  <si>
    <t>Geeuwenbrug</t>
  </si>
  <si>
    <t>Eemster</t>
  </si>
  <si>
    <t>Lheebroek</t>
  </si>
  <si>
    <t>Westeinde</t>
  </si>
  <si>
    <t>Vledder</t>
  </si>
  <si>
    <t>Frederiksoord</t>
  </si>
  <si>
    <t>Nijensleek</t>
  </si>
  <si>
    <t>Wilhelminaoord</t>
  </si>
  <si>
    <t>Vledderveen</t>
  </si>
  <si>
    <t>Doldersum</t>
  </si>
  <si>
    <t>Zorgvlied</t>
  </si>
  <si>
    <t>Roden</t>
  </si>
  <si>
    <t>GM1699</t>
  </si>
  <si>
    <t>Lieveren</t>
  </si>
  <si>
    <t>Roderesch</t>
  </si>
  <si>
    <t>Steenbergen</t>
  </si>
  <si>
    <t>Nietap</t>
  </si>
  <si>
    <t>Leutingewolde</t>
  </si>
  <si>
    <t>Foxwolde</t>
  </si>
  <si>
    <t>Roderwolde</t>
  </si>
  <si>
    <t>Sandebuur</t>
  </si>
  <si>
    <t>Peize</t>
  </si>
  <si>
    <t>Altena</t>
  </si>
  <si>
    <t>Peizermade</t>
  </si>
  <si>
    <t>Norg</t>
  </si>
  <si>
    <t>Langelo</t>
  </si>
  <si>
    <t>GM0106</t>
  </si>
  <si>
    <t>Peest</t>
  </si>
  <si>
    <t>Zuidvelde</t>
  </si>
  <si>
    <t>Westervelde</t>
  </si>
  <si>
    <t>Veenhuizen</t>
  </si>
  <si>
    <t>Een</t>
  </si>
  <si>
    <t>Loon</t>
  </si>
  <si>
    <t>Beilen</t>
  </si>
  <si>
    <t>Holthe</t>
  </si>
  <si>
    <t>Brunsting</t>
  </si>
  <si>
    <t>Hooghalen</t>
  </si>
  <si>
    <t>Hijken</t>
  </si>
  <si>
    <t>Oranje</t>
  </si>
  <si>
    <t>Spier</t>
  </si>
  <si>
    <t>Wijster</t>
  </si>
  <si>
    <t>Drijber</t>
  </si>
  <si>
    <t>Westerbork</t>
  </si>
  <si>
    <t>Zuidveld</t>
  </si>
  <si>
    <t>Zwiggelte</t>
  </si>
  <si>
    <t>Eursinge</t>
  </si>
  <si>
    <t>Mantinge</t>
  </si>
  <si>
    <t>Garminge</t>
  </si>
  <si>
    <t>Balinge</t>
  </si>
  <si>
    <t>Witteveen</t>
  </si>
  <si>
    <t>Orvelte</t>
  </si>
  <si>
    <t>Elp</t>
  </si>
  <si>
    <t>Schoonloo</t>
  </si>
  <si>
    <t>Grolloo</t>
  </si>
  <si>
    <t>Ekehaar</t>
  </si>
  <si>
    <t>Amen</t>
  </si>
  <si>
    <t>Rolde</t>
  </si>
  <si>
    <t>Nijlande</t>
  </si>
  <si>
    <t>Deurze</t>
  </si>
  <si>
    <t>Gieten</t>
  </si>
  <si>
    <t>Eext</t>
  </si>
  <si>
    <t>Kostvlies</t>
  </si>
  <si>
    <t>Gasselte</t>
  </si>
  <si>
    <t>Eexterzandvoort</t>
  </si>
  <si>
    <t>Anderen</t>
  </si>
  <si>
    <t>Gasteren</t>
  </si>
  <si>
    <t>Annen</t>
  </si>
  <si>
    <t>Anloo</t>
  </si>
  <si>
    <t>Schipborg</t>
  </si>
  <si>
    <t>Zuidlaren</t>
  </si>
  <si>
    <t>GM1730</t>
  </si>
  <si>
    <t>Westlaren</t>
  </si>
  <si>
    <t>Schuilingsoord</t>
  </si>
  <si>
    <t>De Groeve</t>
  </si>
  <si>
    <t>Zuidlaarderveen</t>
  </si>
  <si>
    <t>Oud-Annerveen</t>
  </si>
  <si>
    <t>Midlaren</t>
  </si>
  <si>
    <t>Vries</t>
  </si>
  <si>
    <t>De Punt</t>
  </si>
  <si>
    <t>Zeegse</t>
  </si>
  <si>
    <t>Oudemolen</t>
  </si>
  <si>
    <t>Taarlo</t>
  </si>
  <si>
    <t>Zeijen</t>
  </si>
  <si>
    <t>Ubbena</t>
  </si>
  <si>
    <t>Yde</t>
  </si>
  <si>
    <t>Winde</t>
  </si>
  <si>
    <t>Bunne</t>
  </si>
  <si>
    <t>Donderen</t>
  </si>
  <si>
    <t>Gieterveen</t>
  </si>
  <si>
    <t>Eexterveen</t>
  </si>
  <si>
    <t>Bonnerveen</t>
  </si>
  <si>
    <t>Gasselterboerveen</t>
  </si>
  <si>
    <t>Bareveld</t>
  </si>
  <si>
    <t>Nieuwediep</t>
  </si>
  <si>
    <t>Gasselternijveenschemond</t>
  </si>
  <si>
    <t>Nieuw-Buinen</t>
  </si>
  <si>
    <t>Drouwenermond</t>
  </si>
  <si>
    <t>Buinerveen</t>
  </si>
  <si>
    <t>Drouwenerveen</t>
  </si>
  <si>
    <t>Borger</t>
  </si>
  <si>
    <t>Bronneger</t>
  </si>
  <si>
    <t>Buinen</t>
  </si>
  <si>
    <t>Drouwen</t>
  </si>
  <si>
    <t>Westdorp</t>
  </si>
  <si>
    <t>Ees</t>
  </si>
  <si>
    <t>Eesergroen</t>
  </si>
  <si>
    <t>Annerveenschekanaal</t>
  </si>
  <si>
    <t>Spijkerboor</t>
  </si>
  <si>
    <t>Eelde</t>
  </si>
  <si>
    <t>Eelderwolde</t>
  </si>
  <si>
    <t>Rijlabels</t>
  </si>
  <si>
    <t>Eindtotaal</t>
  </si>
  <si>
    <t>Kolomlabels</t>
  </si>
  <si>
    <t>Som van Beschikte productie per jaar [MWh]</t>
  </si>
  <si>
    <t>Gemeenten</t>
  </si>
  <si>
    <t xml:space="preserve">                    Windenergie</t>
  </si>
  <si>
    <t xml:space="preserve">       Zonne-energie op land</t>
  </si>
  <si>
    <t>Zonne-energie op dak</t>
  </si>
  <si>
    <t>Techniek-neutraal ambities</t>
  </si>
  <si>
    <t>Totaal</t>
  </si>
  <si>
    <t>Gerealiseerd/in aanbouw</t>
  </si>
  <si>
    <t>Vergunning: Verleend/in procedure/voorbereiding</t>
  </si>
  <si>
    <t>Ambities</t>
  </si>
  <si>
    <t>Totaaal</t>
  </si>
  <si>
    <t>Som van Vermogen (TWh)</t>
  </si>
  <si>
    <t>Koekangerveldweg Koekange</t>
  </si>
  <si>
    <t>Buitenhuizerweg Ruinerwold</t>
  </si>
  <si>
    <t>Kruisweg Echten</t>
  </si>
  <si>
    <t>Bosweg Koekange</t>
  </si>
  <si>
    <t>Madeweg Ruinerwold</t>
  </si>
  <si>
    <t>Westerweiden Ruinerwold</t>
  </si>
  <si>
    <t>Wolddijk Ruinerwold</t>
  </si>
  <si>
    <t>1+1b</t>
  </si>
  <si>
    <t>2+3</t>
  </si>
  <si>
    <t>Zon op dak totaal</t>
  </si>
  <si>
    <t>Wind</t>
  </si>
  <si>
    <t>Zon op land</t>
  </si>
  <si>
    <t>Zon op dak</t>
  </si>
  <si>
    <t>Techniek neutraal</t>
  </si>
  <si>
    <t>Tabel tbv grafiek fasering energieopwek</t>
  </si>
  <si>
    <t>Totaal wind</t>
  </si>
  <si>
    <t>Totaal zon op land</t>
  </si>
  <si>
    <t>Totaal zon op dak</t>
  </si>
  <si>
    <t>Tabel tbv staafdiagram energieopwek per gemeente</t>
  </si>
  <si>
    <t>Tabel tbv ambities</t>
  </si>
  <si>
    <t>KERNNAAM</t>
  </si>
  <si>
    <t>Schelfhorst</t>
  </si>
  <si>
    <t>Peizerwold</t>
  </si>
  <si>
    <t>Eelde/Paterswolde</t>
  </si>
  <si>
    <t>Terheijl</t>
  </si>
  <si>
    <t>De Horst</t>
  </si>
  <si>
    <t>Boerelaan</t>
  </si>
  <si>
    <t>Amerika</t>
  </si>
  <si>
    <t>Een-West</t>
  </si>
  <si>
    <t>Nieuw-Annerveen</t>
  </si>
  <si>
    <t>Eexterveenschekanaal</t>
  </si>
  <si>
    <t>De Hilte</t>
  </si>
  <si>
    <t>Rhee</t>
  </si>
  <si>
    <t>Zandvoort</t>
  </si>
  <si>
    <t>Streek</t>
  </si>
  <si>
    <t>Ter Aard</t>
  </si>
  <si>
    <t>Bovenstreek</t>
  </si>
  <si>
    <t>Bosje</t>
  </si>
  <si>
    <t>Huis ter Heide</t>
  </si>
  <si>
    <t>Gasselterboerveenschemond</t>
  </si>
  <si>
    <t>Torenveen</t>
  </si>
  <si>
    <t>Zeyerveen</t>
  </si>
  <si>
    <t>Bonnen</t>
  </si>
  <si>
    <t>Tweede Dwarsdiep</t>
  </si>
  <si>
    <t>Veenhof</t>
  </si>
  <si>
    <t>Eerste dwarsdiep</t>
  </si>
  <si>
    <t>Balloo</t>
  </si>
  <si>
    <t>Bovensmilde</t>
  </si>
  <si>
    <t>Witten</t>
  </si>
  <si>
    <t>Schieven</t>
  </si>
  <si>
    <t>Anreep</t>
  </si>
  <si>
    <t>Graswijk</t>
  </si>
  <si>
    <t>De Haar</t>
  </si>
  <si>
    <t>Marwijksoord</t>
  </si>
  <si>
    <t>Nooitgedacht</t>
  </si>
  <si>
    <t>Eldersloo</t>
  </si>
  <si>
    <t>Smilde</t>
  </si>
  <si>
    <t>Bronnegerveen</t>
  </si>
  <si>
    <t>Eleveld</t>
  </si>
  <si>
    <t>Papenvoort</t>
  </si>
  <si>
    <t>Geelbroek</t>
  </si>
  <si>
    <t>Vredenheim</t>
  </si>
  <si>
    <t>Eerste Exloermond</t>
  </si>
  <si>
    <t>Laaghalerveen</t>
  </si>
  <si>
    <t>Tweede ExloÙrmond</t>
  </si>
  <si>
    <t>Hijkersmilde</t>
  </si>
  <si>
    <t>Laaghalen</t>
  </si>
  <si>
    <t>Kavelingen</t>
  </si>
  <si>
    <t>Valthermussel</t>
  </si>
  <si>
    <t>Exloerveen</t>
  </si>
  <si>
    <t>Hoogersmilde</t>
  </si>
  <si>
    <t>Wateren</t>
  </si>
  <si>
    <t>Tweede Valthermond</t>
  </si>
  <si>
    <t>Ellertshaar</t>
  </si>
  <si>
    <t>Exloerkijl</t>
  </si>
  <si>
    <t>Eursing</t>
  </si>
  <si>
    <t>Dikbroeken</t>
  </si>
  <si>
    <t>Rheeveld</t>
  </si>
  <si>
    <t>Klatering</t>
  </si>
  <si>
    <t>Nieuw-Weerdinge</t>
  </si>
  <si>
    <t>Eeserveen</t>
  </si>
  <si>
    <t>Beilervaart</t>
  </si>
  <si>
    <t>Alting</t>
  </si>
  <si>
    <t>Boterveen</t>
  </si>
  <si>
    <t>Valtherblokken</t>
  </si>
  <si>
    <t>Zoerte</t>
  </si>
  <si>
    <t>Leggeloo</t>
  </si>
  <si>
    <t>Lieving</t>
  </si>
  <si>
    <t>Molenstad</t>
  </si>
  <si>
    <t>Roswinkel</t>
  </si>
  <si>
    <t>Veldhuizen</t>
  </si>
  <si>
    <t>Kalteren</t>
  </si>
  <si>
    <t>Smalbroek</t>
  </si>
  <si>
    <t>Ten Have</t>
  </si>
  <si>
    <t>Oldendiever</t>
  </si>
  <si>
    <t>Holtien</t>
  </si>
  <si>
    <t>Makkum</t>
  </si>
  <si>
    <t>Ter Horst</t>
  </si>
  <si>
    <t>Holtland</t>
  </si>
  <si>
    <t>Dwingeloo</t>
  </si>
  <si>
    <t>Munsterscheveld</t>
  </si>
  <si>
    <t>Emmer-Compascuum</t>
  </si>
  <si>
    <t>Het Moer</t>
  </si>
  <si>
    <t>Wapserveen</t>
  </si>
  <si>
    <t>Kibbelveen</t>
  </si>
  <si>
    <t>Bruntinge</t>
  </si>
  <si>
    <t>Holtinge</t>
  </si>
  <si>
    <t>Nuil</t>
  </si>
  <si>
    <t>Het Schier</t>
  </si>
  <si>
    <t>Kraloo</t>
  </si>
  <si>
    <t>Klazienaveen-noord</t>
  </si>
  <si>
    <t>Rheebruggen</t>
  </si>
  <si>
    <t>Bendersche</t>
  </si>
  <si>
    <t>Pesse</t>
  </si>
  <si>
    <t>Anholt</t>
  </si>
  <si>
    <t>Bultinge</t>
  </si>
  <si>
    <t>Engeland</t>
  </si>
  <si>
    <t>Armweide</t>
  </si>
  <si>
    <t>Barger-Compascuum</t>
  </si>
  <si>
    <t>Klazienaveen</t>
  </si>
  <si>
    <t>Busselte</t>
  </si>
  <si>
    <t>Zwartschaap</t>
  </si>
  <si>
    <t>Nieuw-Dordrecht</t>
  </si>
  <si>
    <t>Gijsselte</t>
  </si>
  <si>
    <t>Stuifzand</t>
  </si>
  <si>
    <t>Nijeveensche Bovenboer</t>
  </si>
  <si>
    <t>Tiendeveen</t>
  </si>
  <si>
    <t>Veendijk</t>
  </si>
  <si>
    <t>Wilhelmsoord</t>
  </si>
  <si>
    <t>Grevenberg</t>
  </si>
  <si>
    <t>'t Noorden</t>
  </si>
  <si>
    <t>Kolderveensche Bovenboer</t>
  </si>
  <si>
    <t>Nieuweroord</t>
  </si>
  <si>
    <t>Fluitenberg</t>
  </si>
  <si>
    <t>Kalenberg</t>
  </si>
  <si>
    <t>Nijentap</t>
  </si>
  <si>
    <t>Erica</t>
  </si>
  <si>
    <t>Zwartemeer</t>
  </si>
  <si>
    <t>Noordscheschut</t>
  </si>
  <si>
    <t>Nieuw-Amsterdam</t>
  </si>
  <si>
    <t>Langerak</t>
  </si>
  <si>
    <t>Den Hool</t>
  </si>
  <si>
    <t>Haakswold</t>
  </si>
  <si>
    <t>Buitenhuizen</t>
  </si>
  <si>
    <t>Valsteeg</t>
  </si>
  <si>
    <t>Hollandscheveld</t>
  </si>
  <si>
    <t>De Mars</t>
  </si>
  <si>
    <t>Blijdenstein</t>
  </si>
  <si>
    <t>De Kolk</t>
  </si>
  <si>
    <t>Schimmelarij</t>
  </si>
  <si>
    <t>Nijstad</t>
  </si>
  <si>
    <t>Struikberg</t>
  </si>
  <si>
    <t>Nieuwlande</t>
  </si>
  <si>
    <t>Lunssloten</t>
  </si>
  <si>
    <t>Ten Arlo</t>
  </si>
  <si>
    <t>Zuideropgaande/Nw-Moscou</t>
  </si>
  <si>
    <t>De Vierslagen</t>
  </si>
  <si>
    <t>De Stuw</t>
  </si>
  <si>
    <t>Oshaar</t>
  </si>
  <si>
    <t>Lubbinge</t>
  </si>
  <si>
    <t>Hoge Linthorst</t>
  </si>
  <si>
    <t>Elim</t>
  </si>
  <si>
    <t>Hoogehaar</t>
  </si>
  <si>
    <t>Noordwijk</t>
  </si>
  <si>
    <t>Vossebelt</t>
  </si>
  <si>
    <t>Schiphorst</t>
  </si>
  <si>
    <t>Oud Veeningen</t>
  </si>
  <si>
    <t>Oosterwijk</t>
  </si>
  <si>
    <t>Haalweide</t>
  </si>
  <si>
    <t>Eemten</t>
  </si>
  <si>
    <t>Middendorp</t>
  </si>
  <si>
    <t>Padhuis</t>
  </si>
  <si>
    <t>Vlieghuis</t>
  </si>
  <si>
    <t>De Stapel</t>
  </si>
  <si>
    <t>Wemmenhove</t>
  </si>
  <si>
    <t>Oosterse Bos</t>
  </si>
  <si>
    <t>Wijerswold</t>
  </si>
  <si>
    <t>Pikveld</t>
  </si>
  <si>
    <t>Koelveen</t>
  </si>
  <si>
    <t>Drogt</t>
  </si>
  <si>
    <t>Middelveen</t>
  </si>
  <si>
    <t>Schottershuizen</t>
  </si>
  <si>
    <t>Bazuin</t>
  </si>
  <si>
    <t>Bloemberg</t>
  </si>
  <si>
    <t>Pieperij</t>
  </si>
  <si>
    <t>Nolde</t>
  </si>
  <si>
    <t>Vuile Riete</t>
  </si>
  <si>
    <t>Paardelanden</t>
  </si>
  <si>
    <t>Schrapveen</t>
  </si>
  <si>
    <t>De Tippe</t>
  </si>
  <si>
    <t>Zonnepark Mandeveld, Meppel</t>
  </si>
  <si>
    <t>Zuidwolde DR</t>
  </si>
  <si>
    <t>Gem naam</t>
  </si>
  <si>
    <t>Gem nummer</t>
  </si>
  <si>
    <t>Gem code</t>
  </si>
  <si>
    <t>0119zon2</t>
  </si>
  <si>
    <t>Toegevoegd</t>
  </si>
  <si>
    <t>SDE realisatie</t>
  </si>
  <si>
    <t>SDE beschikt</t>
  </si>
  <si>
    <t>TWh</t>
  </si>
  <si>
    <t>Niet SDE realisatie</t>
  </si>
  <si>
    <t>Resterende ambitie</t>
  </si>
  <si>
    <t>Ambitie (totaal zon op dak)</t>
  </si>
  <si>
    <t>Tabel zon op dak afgerond op 3 cijfers:</t>
  </si>
  <si>
    <t>3 cijfers achter de komma</t>
  </si>
  <si>
    <t>zoekvak totalen</t>
  </si>
  <si>
    <t>Zon op dak (resterende ambitie)</t>
  </si>
  <si>
    <t>Waterschappen</t>
  </si>
  <si>
    <t xml:space="preserve">Nabij de Lotten, Hijken </t>
  </si>
  <si>
    <t>RWZI Eelde (waterschap Noorderzijlvest)</t>
  </si>
  <si>
    <t>Kleefegge Zuidwolde</t>
  </si>
  <si>
    <t>Oshaarseweg Echten</t>
  </si>
  <si>
    <t>RWZI Beilen (waterschap Drents Overijsselse Delta)</t>
  </si>
  <si>
    <t>RWZI Smilde (waterschap Drents Overijsselse Delta)</t>
  </si>
  <si>
    <t>RWZI Gieten (waterschap Hunze en Aa's)</t>
  </si>
  <si>
    <t>RWZI Tweede Exloërmond (waterschap Hunze en Aa's)</t>
  </si>
  <si>
    <t>RWZI Coevorden (waterschap Vechtstromen)</t>
  </si>
  <si>
    <t>RWZI Meppel (waterschap Drents Overijsselse Delta)</t>
  </si>
  <si>
    <t>Structuurvisie Zonneakker (locaties onbepaald)</t>
  </si>
  <si>
    <t>RWZI Echten (waterschap Drents Overijsselse Delta)</t>
  </si>
  <si>
    <t>0118zon11</t>
  </si>
  <si>
    <t>1730zon3</t>
  </si>
  <si>
    <t>1680zon4</t>
  </si>
  <si>
    <t>1681zon13</t>
  </si>
  <si>
    <t>0109zon10</t>
  </si>
  <si>
    <t>0119zon4</t>
  </si>
  <si>
    <t>1731zon11</t>
  </si>
  <si>
    <t>23% hoger</t>
  </si>
  <si>
    <t>Afgesproken verhoging van 23% ivm capaciteit panelen</t>
  </si>
  <si>
    <t>Februari 2021:</t>
  </si>
  <si>
    <t>"Resterede" Ambities eind 2020</t>
  </si>
  <si>
    <t>SDE gerealiseerd</t>
  </si>
  <si>
    <t>Ambitie</t>
  </si>
  <si>
    <t>Niet SDE gerealiseerd</t>
  </si>
  <si>
    <t>Feiten en cijfers per gemeente voor windenergie, zonne-energie op land en zonne-energie op dak</t>
  </si>
  <si>
    <t>De cijfers van de waterschappen met betrekking tot de energieproductie (zon-op-dak/land) zijn verwerkt in de cijfers van de gemeenten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</si>
</sst>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0" xfId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164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164" fontId="0" fillId="2" borderId="4" xfId="0" applyNumberFormat="1" applyFill="1" applyBorder="1"/>
    <xf numFmtId="0" fontId="0" fillId="2" borderId="8" xfId="0" applyFill="1" applyBorder="1"/>
    <xf numFmtId="164" fontId="0" fillId="2" borderId="9" xfId="0" applyNumberFormat="1" applyFill="1" applyBorder="1"/>
    <xf numFmtId="0" fontId="0" fillId="2" borderId="0" xfId="0" applyFill="1"/>
    <xf numFmtId="0" fontId="0" fillId="0" borderId="0" xfId="0" applyFill="1"/>
    <xf numFmtId="0" fontId="0" fillId="0" borderId="0" xfId="0" applyBorder="1"/>
    <xf numFmtId="0" fontId="0" fillId="0" borderId="10" xfId="0" applyFont="1" applyBorder="1"/>
    <xf numFmtId="0" fontId="0" fillId="3" borderId="10" xfId="0" applyFont="1" applyFill="1" applyBorder="1"/>
    <xf numFmtId="0" fontId="0" fillId="0" borderId="0" xfId="0" applyFont="1" applyFill="1" applyBorder="1"/>
    <xf numFmtId="0" fontId="0" fillId="2" borderId="3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165" fontId="0" fillId="0" borderId="0" xfId="0" applyNumberFormat="1"/>
    <xf numFmtId="0" fontId="0" fillId="0" borderId="0" xfId="0" applyFill="1" applyBorder="1" applyAlignment="1">
      <alignment vertical="top" wrapText="1"/>
    </xf>
    <xf numFmtId="0" fontId="0" fillId="4" borderId="0" xfId="0" applyFill="1"/>
    <xf numFmtId="164" fontId="0" fillId="4" borderId="0" xfId="0" applyNumberFormat="1" applyFill="1"/>
    <xf numFmtId="0" fontId="0" fillId="2" borderId="12" xfId="0" applyFill="1" applyBorder="1"/>
    <xf numFmtId="0" fontId="0" fillId="2" borderId="11" xfId="0" applyFill="1" applyBorder="1" applyAlignment="1">
      <alignment vertical="top" wrapText="1"/>
    </xf>
    <xf numFmtId="164" fontId="0" fillId="0" borderId="2" xfId="0" applyNumberFormat="1" applyBorder="1"/>
    <xf numFmtId="164" fontId="0" fillId="0" borderId="13" xfId="0" applyNumberFormat="1" applyBorder="1"/>
    <xf numFmtId="0" fontId="0" fillId="0" borderId="14" xfId="0" applyBorder="1"/>
    <xf numFmtId="0" fontId="0" fillId="0" borderId="2" xfId="0" applyBorder="1" applyAlignment="1">
      <alignment vertical="top" wrapText="1"/>
    </xf>
    <xf numFmtId="0" fontId="0" fillId="0" borderId="15" xfId="0" applyBorder="1"/>
    <xf numFmtId="0" fontId="0" fillId="0" borderId="15" xfId="0" applyBorder="1" applyAlignment="1">
      <alignment vertical="top" wrapText="1"/>
    </xf>
    <xf numFmtId="0" fontId="4" fillId="0" borderId="0" xfId="0" applyFont="1"/>
    <xf numFmtId="164" fontId="1" fillId="0" borderId="0" xfId="2" applyNumberFormat="1" applyBorder="1"/>
    <xf numFmtId="164" fontId="0" fillId="0" borderId="0" xfId="0" applyNumberFormat="1" applyBorder="1"/>
    <xf numFmtId="166" fontId="0" fillId="4" borderId="0" xfId="0" applyNumberFormat="1" applyFill="1"/>
    <xf numFmtId="164" fontId="0" fillId="2" borderId="16" xfId="0" applyNumberFormat="1" applyFill="1" applyBorder="1"/>
    <xf numFmtId="164" fontId="0" fillId="2" borderId="17" xfId="0" applyNumberFormat="1" applyFill="1" applyBorder="1"/>
    <xf numFmtId="164" fontId="0" fillId="2" borderId="18" xfId="0" applyNumberFormat="1" applyFill="1" applyBorder="1"/>
    <xf numFmtId="164" fontId="0" fillId="2" borderId="19" xfId="0" applyNumberFormat="1" applyFill="1" applyBorder="1"/>
    <xf numFmtId="2" fontId="0" fillId="0" borderId="0" xfId="0" applyNumberFormat="1"/>
    <xf numFmtId="0" fontId="0" fillId="0" borderId="0" xfId="0" quotePrefix="1"/>
    <xf numFmtId="0" fontId="0" fillId="0" borderId="2" xfId="0" applyFill="1" applyBorder="1"/>
    <xf numFmtId="0" fontId="5" fillId="0" borderId="0" xfId="0" applyFont="1"/>
    <xf numFmtId="0" fontId="6" fillId="0" borderId="0" xfId="0" applyFont="1"/>
    <xf numFmtId="164" fontId="0" fillId="2" borderId="0" xfId="0" applyNumberFormat="1" applyFill="1" applyBorder="1"/>
    <xf numFmtId="0" fontId="7" fillId="0" borderId="0" xfId="0" applyFont="1"/>
  </cellXfs>
  <cellStyles count="3">
    <cellStyle name="Hyperlink" xfId="1" builtinId="8"/>
    <cellStyle name="Standaard" xfId="0" builtinId="0"/>
    <cellStyle name="Standaard 2" xfId="2" xr:uid="{82B732E0-FBA5-4150-80D9-8F0035669BC7}"/>
  </cellStyles>
  <dxfs count="5">
    <dxf>
      <numFmt numFmtId="0" formatCode="General"/>
    </dxf>
    <dxf>
      <numFmt numFmtId="0" formatCode="General"/>
    </dxf>
    <dxf>
      <numFmt numFmtId="165" formatCode="0.0"/>
    </dxf>
    <dxf>
      <numFmt numFmtId="165" formatCode="0.0"/>
    </dxf>
    <dxf>
      <numFmt numFmtId="164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Totalen energieopwek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(Totaaloverzicht!$E$4,Totaaloverzicht!$I$4,Totaaloverzicht!$N$4,Totaaloverzicht!$O$4,Totaaloverzicht!$P$4)</c:f>
              <c:strCache>
                <c:ptCount val="5"/>
                <c:pt idx="0">
                  <c:v>Totaal wind</c:v>
                </c:pt>
                <c:pt idx="1">
                  <c:v>Totaal zon op land</c:v>
                </c:pt>
                <c:pt idx="2">
                  <c:v>Totaal zon op dak</c:v>
                </c:pt>
                <c:pt idx="3">
                  <c:v>Techniek-neutraal ambities</c:v>
                </c:pt>
                <c:pt idx="4">
                  <c:v>Totaal</c:v>
                </c:pt>
              </c:strCache>
            </c:strRef>
          </c:cat>
          <c:val>
            <c:numRef>
              <c:f>(Totaaloverzicht!$E$17,Totaaloverzicht!$I$17,Totaaloverzicht!$N$17,Totaaloverzicht!$O$17,Totaaloverzicht!$P$17)</c:f>
              <c:numCache>
                <c:formatCode>0.000</c:formatCode>
                <c:ptCount val="5"/>
                <c:pt idx="0">
                  <c:v>1.123</c:v>
                </c:pt>
                <c:pt idx="1">
                  <c:v>1.2484999999999999</c:v>
                </c:pt>
                <c:pt idx="2">
                  <c:v>0.89300000000000013</c:v>
                </c:pt>
                <c:pt idx="3">
                  <c:v>0.23400000000000001</c:v>
                </c:pt>
                <c:pt idx="4">
                  <c:v>3.4984999999999991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6-4A31-BF6E-4B070E03D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81305760"/>
        <c:axId val="881306088"/>
      </c:barChart>
      <c:catAx>
        <c:axId val="88130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81306088"/>
        <c:crosses val="autoZero"/>
        <c:auto val="0"/>
        <c:lblAlgn val="ctr"/>
        <c:lblOffset val="100"/>
        <c:noMultiLvlLbl val="0"/>
      </c:catAx>
      <c:valAx>
        <c:axId val="88130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8130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Fasering</a:t>
            </a:r>
            <a:r>
              <a:rPr lang="nl-NL" baseline="0"/>
              <a:t> energieopwek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Totaaloverzicht!$S$3</c:f>
              <c:strCache>
                <c:ptCount val="1"/>
                <c:pt idx="0">
                  <c:v>Gerealiseerd/in aanbouw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Totaaloverzicht!$R$4:$R$7</c:f>
              <c:strCache>
                <c:ptCount val="4"/>
                <c:pt idx="0">
                  <c:v>Wind</c:v>
                </c:pt>
                <c:pt idx="1">
                  <c:v>Zon op land</c:v>
                </c:pt>
                <c:pt idx="2">
                  <c:v>Zon op dak</c:v>
                </c:pt>
                <c:pt idx="3">
                  <c:v>Techniek neutraal</c:v>
                </c:pt>
              </c:strCache>
            </c:strRef>
          </c:cat>
          <c:val>
            <c:numRef>
              <c:f>Totaaloverzicht!$S$4:$S$7</c:f>
              <c:numCache>
                <c:formatCode>0.000</c:formatCode>
                <c:ptCount val="4"/>
                <c:pt idx="0">
                  <c:v>0.73299999999999998</c:v>
                </c:pt>
                <c:pt idx="1">
                  <c:v>0.34700000000000009</c:v>
                </c:pt>
                <c:pt idx="2">
                  <c:v>0.17700000000000002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0-4E29-A043-0772ADC928CE}"/>
            </c:ext>
          </c:extLst>
        </c:ser>
        <c:ser>
          <c:idx val="1"/>
          <c:order val="1"/>
          <c:tx>
            <c:strRef>
              <c:f>Totaaloverzicht!$T$3</c:f>
              <c:strCache>
                <c:ptCount val="1"/>
                <c:pt idx="0">
                  <c:v>Vergunning: Verleend/in procedure/voorbereiding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Totaaloverzicht!$R$4:$R$7</c:f>
              <c:strCache>
                <c:ptCount val="4"/>
                <c:pt idx="0">
                  <c:v>Wind</c:v>
                </c:pt>
                <c:pt idx="1">
                  <c:v>Zon op land</c:v>
                </c:pt>
                <c:pt idx="2">
                  <c:v>Zon op dak</c:v>
                </c:pt>
                <c:pt idx="3">
                  <c:v>Techniek neutraal</c:v>
                </c:pt>
              </c:strCache>
            </c:strRef>
          </c:cat>
          <c:val>
            <c:numRef>
              <c:f>Totaaloverzicht!$T$4:$T$7</c:f>
              <c:numCache>
                <c:formatCode>0.000</c:formatCode>
                <c:ptCount val="4"/>
                <c:pt idx="0">
                  <c:v>0.28599999999999998</c:v>
                </c:pt>
                <c:pt idx="1">
                  <c:v>0.53900000000000003</c:v>
                </c:pt>
                <c:pt idx="2">
                  <c:v>0.17300000000000004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0-4E29-A043-0772ADC928CE}"/>
            </c:ext>
          </c:extLst>
        </c:ser>
        <c:ser>
          <c:idx val="2"/>
          <c:order val="2"/>
          <c:tx>
            <c:strRef>
              <c:f>Totaaloverzicht!$U$3</c:f>
              <c:strCache>
                <c:ptCount val="1"/>
                <c:pt idx="0">
                  <c:v>Ambities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Totaaloverzicht!$R$4:$R$7</c:f>
              <c:strCache>
                <c:ptCount val="4"/>
                <c:pt idx="0">
                  <c:v>Wind</c:v>
                </c:pt>
                <c:pt idx="1">
                  <c:v>Zon op land</c:v>
                </c:pt>
                <c:pt idx="2">
                  <c:v>Zon op dak</c:v>
                </c:pt>
                <c:pt idx="3">
                  <c:v>Techniek neutraal</c:v>
                </c:pt>
              </c:strCache>
            </c:strRef>
          </c:cat>
          <c:val>
            <c:numRef>
              <c:f>Totaaloverzicht!$U$4:$U$7</c:f>
              <c:numCache>
                <c:formatCode>0.000</c:formatCode>
                <c:ptCount val="4"/>
                <c:pt idx="0">
                  <c:v>0.10400000000000001</c:v>
                </c:pt>
                <c:pt idx="1">
                  <c:v>0.36249999999999999</c:v>
                </c:pt>
                <c:pt idx="2">
                  <c:v>0.54300000000000004</c:v>
                </c:pt>
                <c:pt idx="3">
                  <c:v>0.23400000000000001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90-4E29-A043-0772ADC92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388272"/>
        <c:axId val="869391552"/>
      </c:barChart>
      <c:catAx>
        <c:axId val="86938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9391552"/>
        <c:crosses val="autoZero"/>
        <c:auto val="1"/>
        <c:lblAlgn val="ctr"/>
        <c:lblOffset val="100"/>
        <c:noMultiLvlLbl val="0"/>
      </c:catAx>
      <c:valAx>
        <c:axId val="8693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938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Opwek windenergie per gemeente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Totaaloverzicht!$B$4</c:f>
              <c:strCache>
                <c:ptCount val="1"/>
                <c:pt idx="0">
                  <c:v>Gerealiseerd/in aanbouw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Totaaloverzicht!$B$5:$B$16</c:f>
              <c:numCache>
                <c:formatCode>0.000</c:formatCode>
                <c:ptCount val="12"/>
                <c:pt idx="0">
                  <c:v>0.21199999999999999</c:v>
                </c:pt>
                <c:pt idx="1">
                  <c:v>0</c:v>
                </c:pt>
                <c:pt idx="2">
                  <c:v>0.38500000000000001</c:v>
                </c:pt>
                <c:pt idx="3">
                  <c:v>0.13400000000000001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3-46A4-8734-9C91675117BB}"/>
            </c:ext>
          </c:extLst>
        </c:ser>
        <c:ser>
          <c:idx val="1"/>
          <c:order val="1"/>
          <c:tx>
            <c:strRef>
              <c:f>Totaaloverzicht!$C$4</c:f>
              <c:strCache>
                <c:ptCount val="1"/>
                <c:pt idx="0">
                  <c:v>Vergunning: Verleend/in procedure/voorbereiding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Totaaloverzicht!$C$5:$C$16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0.28599999999999998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3-46A4-8734-9C91675117BB}"/>
            </c:ext>
          </c:extLst>
        </c:ser>
        <c:ser>
          <c:idx val="2"/>
          <c:order val="2"/>
          <c:tx>
            <c:strRef>
              <c:f>Totaaloverzicht!$D$4</c:f>
              <c:strCache>
                <c:ptCount val="1"/>
                <c:pt idx="0">
                  <c:v>Ambities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Totaaloverzicht!$D$5:$D$16</c:f>
              <c:numCache>
                <c:formatCode>0.000</c:formatCode>
                <c:ptCount val="12"/>
                <c:pt idx="0">
                  <c:v>1E-3</c:v>
                </c:pt>
                <c:pt idx="4">
                  <c:v>2E-3</c:v>
                </c:pt>
                <c:pt idx="6">
                  <c:v>1E-3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C3-46A4-8734-9C9167511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5440792"/>
        <c:axId val="945441120"/>
      </c:barChart>
      <c:catAx>
        <c:axId val="94544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45441120"/>
        <c:crosses val="autoZero"/>
        <c:auto val="1"/>
        <c:lblAlgn val="ctr"/>
        <c:lblOffset val="100"/>
        <c:noMultiLvlLbl val="0"/>
      </c:catAx>
      <c:valAx>
        <c:axId val="94544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_ ;\-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4544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Opwek energie zon</a:t>
            </a:r>
            <a:r>
              <a:rPr lang="nl-NL" baseline="0"/>
              <a:t> op land per gemeente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Totaaloverzicht!$F$4</c:f>
              <c:strCache>
                <c:ptCount val="1"/>
                <c:pt idx="0">
                  <c:v>Gerealiseerd/in aanbouw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Totaaloverzicht!$F$5:$F$16</c:f>
              <c:numCache>
                <c:formatCode>0.000</c:formatCode>
                <c:ptCount val="12"/>
                <c:pt idx="0">
                  <c:v>1E-3</c:v>
                </c:pt>
                <c:pt idx="1">
                  <c:v>1.0999999999999999E-2</c:v>
                </c:pt>
                <c:pt idx="2">
                  <c:v>0.13900000000000001</c:v>
                </c:pt>
                <c:pt idx="3">
                  <c:v>3.5000000000000003E-2</c:v>
                </c:pt>
                <c:pt idx="4">
                  <c:v>0</c:v>
                </c:pt>
                <c:pt idx="5">
                  <c:v>5.2999999999999999E-2</c:v>
                </c:pt>
                <c:pt idx="6">
                  <c:v>5.6000000000000001E-2</c:v>
                </c:pt>
                <c:pt idx="7">
                  <c:v>0</c:v>
                </c:pt>
                <c:pt idx="8">
                  <c:v>2.1000000000000001E-2</c:v>
                </c:pt>
                <c:pt idx="9">
                  <c:v>1E-3</c:v>
                </c:pt>
                <c:pt idx="10">
                  <c:v>0.03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4-47A5-AC60-A2700B912D67}"/>
            </c:ext>
          </c:extLst>
        </c:ser>
        <c:ser>
          <c:idx val="1"/>
          <c:order val="1"/>
          <c:tx>
            <c:strRef>
              <c:f>Totaaloverzicht!$G$4</c:f>
              <c:strCache>
                <c:ptCount val="1"/>
                <c:pt idx="0">
                  <c:v>Vergunning: Verleend/in procedure/voorbereiding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Totaaloverzicht!$G$5:$G$16</c:f>
              <c:numCache>
                <c:formatCode>0.000</c:formatCode>
                <c:ptCount val="12"/>
                <c:pt idx="0">
                  <c:v>3.0000000000000001E-3</c:v>
                </c:pt>
                <c:pt idx="1">
                  <c:v>0.04</c:v>
                </c:pt>
                <c:pt idx="2">
                  <c:v>0.10299999999999999</c:v>
                </c:pt>
                <c:pt idx="3">
                  <c:v>6.2E-2</c:v>
                </c:pt>
                <c:pt idx="4">
                  <c:v>0</c:v>
                </c:pt>
                <c:pt idx="5">
                  <c:v>0.14299999999999999</c:v>
                </c:pt>
                <c:pt idx="6">
                  <c:v>0.14199999999999999</c:v>
                </c:pt>
                <c:pt idx="7">
                  <c:v>5.0000000000000001E-3</c:v>
                </c:pt>
                <c:pt idx="8">
                  <c:v>3.7999999999999999E-2</c:v>
                </c:pt>
                <c:pt idx="9">
                  <c:v>3.0000000000000001E-3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4-47A5-AC60-A2700B912D67}"/>
            </c:ext>
          </c:extLst>
        </c:ser>
        <c:ser>
          <c:idx val="2"/>
          <c:order val="2"/>
          <c:tx>
            <c:strRef>
              <c:f>Totaaloverzicht!$H$4</c:f>
              <c:strCache>
                <c:ptCount val="1"/>
                <c:pt idx="0">
                  <c:v>Ambities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Totaaloverzicht!$H$5:$H$16</c:f>
              <c:numCache>
                <c:formatCode>0.000</c:formatCode>
                <c:ptCount val="12"/>
                <c:pt idx="0">
                  <c:v>0.06</c:v>
                </c:pt>
                <c:pt idx="1">
                  <c:v>4.9000000000000002E-2</c:v>
                </c:pt>
                <c:pt idx="2">
                  <c:v>0.01</c:v>
                </c:pt>
                <c:pt idx="3">
                  <c:v>0.09</c:v>
                </c:pt>
                <c:pt idx="4">
                  <c:v>5.0000000000000001E-4</c:v>
                </c:pt>
                <c:pt idx="5">
                  <c:v>5.7000000000000002E-2</c:v>
                </c:pt>
                <c:pt idx="6">
                  <c:v>0.04</c:v>
                </c:pt>
                <c:pt idx="8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4-47A5-AC60-A2700B912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375480"/>
        <c:axId val="869395816"/>
      </c:barChart>
      <c:catAx>
        <c:axId val="86937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9395816"/>
        <c:crosses val="autoZero"/>
        <c:auto val="1"/>
        <c:lblAlgn val="ctr"/>
        <c:lblOffset val="100"/>
        <c:noMultiLvlLbl val="0"/>
      </c:catAx>
      <c:valAx>
        <c:axId val="86939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93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Opwek energie zon op dak per gemeente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Totaaloverzicht!$J$4</c:f>
              <c:strCache>
                <c:ptCount val="1"/>
                <c:pt idx="0">
                  <c:v>SDE gerealiseerd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Totaaloverzicht!$J$5:$J$16</c:f>
              <c:numCache>
                <c:formatCode>0.000</c:formatCode>
                <c:ptCount val="12"/>
                <c:pt idx="0">
                  <c:v>6.0000000000000001E-3</c:v>
                </c:pt>
                <c:pt idx="1">
                  <c:v>7.0000000000000001E-3</c:v>
                </c:pt>
                <c:pt idx="2">
                  <c:v>4.0000000000000001E-3</c:v>
                </c:pt>
                <c:pt idx="3">
                  <c:v>8.9999999999999993E-3</c:v>
                </c:pt>
                <c:pt idx="4">
                  <c:v>7.0000000000000001E-3</c:v>
                </c:pt>
                <c:pt idx="5">
                  <c:v>1.2999999999999999E-2</c:v>
                </c:pt>
                <c:pt idx="6">
                  <c:v>4.0000000000000001E-3</c:v>
                </c:pt>
                <c:pt idx="7">
                  <c:v>3.0000000000000001E-3</c:v>
                </c:pt>
                <c:pt idx="8">
                  <c:v>5.0000000000000001E-3</c:v>
                </c:pt>
                <c:pt idx="9">
                  <c:v>3.0000000000000001E-3</c:v>
                </c:pt>
                <c:pt idx="10">
                  <c:v>5.0000000000000001E-3</c:v>
                </c:pt>
                <c:pt idx="11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5-4626-AB57-B5A9153D6EE6}"/>
            </c:ext>
          </c:extLst>
        </c:ser>
        <c:ser>
          <c:idx val="3"/>
          <c:order val="1"/>
          <c:tx>
            <c:strRef>
              <c:f>Totaaloverzicht!$L$4</c:f>
              <c:strCache>
                <c:ptCount val="1"/>
                <c:pt idx="0">
                  <c:v>Niet SDE gerealiseerd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Totaaloverzicht!$L$5:$L$16</c:f>
              <c:numCache>
                <c:formatCode>0.000</c:formatCode>
                <c:ptCount val="12"/>
                <c:pt idx="0">
                  <c:v>6.0000000000000001E-3</c:v>
                </c:pt>
                <c:pt idx="1">
                  <c:v>1.0999999999999999E-2</c:v>
                </c:pt>
                <c:pt idx="2">
                  <c:v>8.0000000000000002E-3</c:v>
                </c:pt>
                <c:pt idx="3">
                  <c:v>1.0999999999999999E-2</c:v>
                </c:pt>
                <c:pt idx="4">
                  <c:v>4.0000000000000001E-3</c:v>
                </c:pt>
                <c:pt idx="5">
                  <c:v>1.9E-2</c:v>
                </c:pt>
                <c:pt idx="6">
                  <c:v>1.2999999999999999E-2</c:v>
                </c:pt>
                <c:pt idx="7">
                  <c:v>5.0000000000000001E-3</c:v>
                </c:pt>
                <c:pt idx="8">
                  <c:v>0.01</c:v>
                </c:pt>
                <c:pt idx="9">
                  <c:v>8.9999999999999993E-3</c:v>
                </c:pt>
                <c:pt idx="10">
                  <c:v>8.0000000000000002E-3</c:v>
                </c:pt>
                <c:pt idx="11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81-4C68-AAEA-F64152F3E924}"/>
            </c:ext>
          </c:extLst>
        </c:ser>
        <c:ser>
          <c:idx val="2"/>
          <c:order val="2"/>
          <c:tx>
            <c:strRef>
              <c:f>Totaaloverzicht!$K$4</c:f>
              <c:strCache>
                <c:ptCount val="1"/>
                <c:pt idx="0">
                  <c:v>SDE beschikt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Totaaloverzicht!$K$5:$K$16</c:f>
              <c:numCache>
                <c:formatCode>0.000</c:formatCode>
                <c:ptCount val="12"/>
                <c:pt idx="0">
                  <c:v>7.0000000000000001E-3</c:v>
                </c:pt>
                <c:pt idx="1">
                  <c:v>1.4E-2</c:v>
                </c:pt>
                <c:pt idx="2">
                  <c:v>4.0000000000000001E-3</c:v>
                </c:pt>
                <c:pt idx="3">
                  <c:v>2.9000000000000001E-2</c:v>
                </c:pt>
                <c:pt idx="4">
                  <c:v>3.0000000000000001E-3</c:v>
                </c:pt>
                <c:pt idx="5">
                  <c:v>0.06</c:v>
                </c:pt>
                <c:pt idx="6">
                  <c:v>1.4999999999999999E-2</c:v>
                </c:pt>
                <c:pt idx="7">
                  <c:v>0.01</c:v>
                </c:pt>
                <c:pt idx="8">
                  <c:v>1.0999999999999999E-2</c:v>
                </c:pt>
                <c:pt idx="9">
                  <c:v>8.9999999999999993E-3</c:v>
                </c:pt>
                <c:pt idx="10">
                  <c:v>0.01</c:v>
                </c:pt>
                <c:pt idx="11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1-4C68-AAEA-F64152F3E924}"/>
            </c:ext>
          </c:extLst>
        </c:ser>
        <c:ser>
          <c:idx val="1"/>
          <c:order val="3"/>
          <c:tx>
            <c:strRef>
              <c:f>Totaaloverzicht!$M$4</c:f>
              <c:strCache>
                <c:ptCount val="1"/>
                <c:pt idx="0">
                  <c:v>Ambitie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Totaaloverzicht!$A$5:$A$16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Totaaloverzicht!$M$5:$M$16</c:f>
              <c:numCache>
                <c:formatCode>0.000</c:formatCode>
                <c:ptCount val="12"/>
                <c:pt idx="0">
                  <c:v>3.9E-2</c:v>
                </c:pt>
                <c:pt idx="1">
                  <c:v>6.8000000000000005E-2</c:v>
                </c:pt>
                <c:pt idx="2">
                  <c:v>0.03</c:v>
                </c:pt>
                <c:pt idx="3">
                  <c:v>0.1</c:v>
                </c:pt>
                <c:pt idx="4">
                  <c:v>4.5999999999999999E-2</c:v>
                </c:pt>
                <c:pt idx="5">
                  <c:v>4.7E-2</c:v>
                </c:pt>
                <c:pt idx="6">
                  <c:v>6.6000000000000003E-2</c:v>
                </c:pt>
                <c:pt idx="7">
                  <c:v>4.2000000000000003E-2</c:v>
                </c:pt>
                <c:pt idx="8">
                  <c:v>4.2000000000000003E-2</c:v>
                </c:pt>
                <c:pt idx="9">
                  <c:v>1.4999999999999999E-2</c:v>
                </c:pt>
                <c:pt idx="10">
                  <c:v>8.9999999999999993E-3</c:v>
                </c:pt>
                <c:pt idx="11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E5-4626-AB57-B5A9153D6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69382696"/>
        <c:axId val="869386304"/>
      </c:barChart>
      <c:catAx>
        <c:axId val="86938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9386304"/>
        <c:crosses val="autoZero"/>
        <c:auto val="1"/>
        <c:lblAlgn val="ctr"/>
        <c:lblOffset val="100"/>
        <c:noMultiLvlLbl val="0"/>
      </c:catAx>
      <c:valAx>
        <c:axId val="86938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938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Opwek energie per gemeente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Totaaloverzicht!$X$3</c:f>
              <c:strCache>
                <c:ptCount val="1"/>
                <c:pt idx="0">
                  <c:v>Totaal wind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Totaaloverzicht!$W$4:$W$15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Totaaloverzicht!$X$4:$X$15</c:f>
              <c:numCache>
                <c:formatCode>0.000</c:formatCode>
                <c:ptCount val="12"/>
                <c:pt idx="0">
                  <c:v>0.21299999999999999</c:v>
                </c:pt>
                <c:pt idx="1">
                  <c:v>0</c:v>
                </c:pt>
                <c:pt idx="2">
                  <c:v>0.38500000000000001</c:v>
                </c:pt>
                <c:pt idx="3">
                  <c:v>0.13400000000000001</c:v>
                </c:pt>
                <c:pt idx="4">
                  <c:v>2E-3</c:v>
                </c:pt>
                <c:pt idx="5">
                  <c:v>0.28599999999999998</c:v>
                </c:pt>
                <c:pt idx="6">
                  <c:v>1E-3</c:v>
                </c:pt>
                <c:pt idx="7">
                  <c:v>0.10200000000000001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2-4944-AE2F-DE1E8EE21FE2}"/>
            </c:ext>
          </c:extLst>
        </c:ser>
        <c:ser>
          <c:idx val="1"/>
          <c:order val="1"/>
          <c:tx>
            <c:strRef>
              <c:f>Totaaloverzicht!$Y$3</c:f>
              <c:strCache>
                <c:ptCount val="1"/>
                <c:pt idx="0">
                  <c:v>Totaal zon op land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Totaaloverzicht!$W$4:$W$15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Totaaloverzicht!$Y$4:$Y$15</c:f>
              <c:numCache>
                <c:formatCode>0.000</c:formatCode>
                <c:ptCount val="12"/>
                <c:pt idx="0">
                  <c:v>6.4000000000000001E-2</c:v>
                </c:pt>
                <c:pt idx="1">
                  <c:v>0.1</c:v>
                </c:pt>
                <c:pt idx="2">
                  <c:v>0.252</c:v>
                </c:pt>
                <c:pt idx="3">
                  <c:v>0.187</c:v>
                </c:pt>
                <c:pt idx="4">
                  <c:v>5.0000000000000001E-4</c:v>
                </c:pt>
                <c:pt idx="5">
                  <c:v>0.253</c:v>
                </c:pt>
                <c:pt idx="6">
                  <c:v>0.23799999999999999</c:v>
                </c:pt>
                <c:pt idx="7">
                  <c:v>5.0000000000000001E-3</c:v>
                </c:pt>
                <c:pt idx="8">
                  <c:v>0.11499999999999999</c:v>
                </c:pt>
                <c:pt idx="9">
                  <c:v>4.0000000000000001E-3</c:v>
                </c:pt>
                <c:pt idx="10">
                  <c:v>0.03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2-4944-AE2F-DE1E8EE21FE2}"/>
            </c:ext>
          </c:extLst>
        </c:ser>
        <c:ser>
          <c:idx val="2"/>
          <c:order val="2"/>
          <c:tx>
            <c:strRef>
              <c:f>Totaaloverzicht!$Z$3</c:f>
              <c:strCache>
                <c:ptCount val="1"/>
                <c:pt idx="0">
                  <c:v>Totaal zon op dak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Totaaloverzicht!$W$4:$W$15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Totaaloverzicht!$Z$4:$Z$15</c:f>
              <c:numCache>
                <c:formatCode>0.000</c:formatCode>
                <c:ptCount val="12"/>
                <c:pt idx="0">
                  <c:v>5.8000000000000003E-2</c:v>
                </c:pt>
                <c:pt idx="1">
                  <c:v>0.1</c:v>
                </c:pt>
                <c:pt idx="2">
                  <c:v>4.5999999999999999E-2</c:v>
                </c:pt>
                <c:pt idx="3">
                  <c:v>0.14899999999999999</c:v>
                </c:pt>
                <c:pt idx="4">
                  <c:v>0.06</c:v>
                </c:pt>
                <c:pt idx="5">
                  <c:v>0.13900000000000001</c:v>
                </c:pt>
                <c:pt idx="6">
                  <c:v>9.8000000000000004E-2</c:v>
                </c:pt>
                <c:pt idx="7">
                  <c:v>0.06</c:v>
                </c:pt>
                <c:pt idx="8">
                  <c:v>6.8000000000000005E-2</c:v>
                </c:pt>
                <c:pt idx="9">
                  <c:v>3.5999999999999997E-2</c:v>
                </c:pt>
                <c:pt idx="10">
                  <c:v>3.2000000000000001E-2</c:v>
                </c:pt>
                <c:pt idx="11">
                  <c:v>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C2-4944-AE2F-DE1E8EE21FE2}"/>
            </c:ext>
          </c:extLst>
        </c:ser>
        <c:ser>
          <c:idx val="3"/>
          <c:order val="3"/>
          <c:tx>
            <c:strRef>
              <c:f>Totaaloverzicht!$AA$3</c:f>
              <c:strCache>
                <c:ptCount val="1"/>
                <c:pt idx="0">
                  <c:v>Techniek neutraal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Totaaloverzicht!$W$4:$W$15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Totaaloverzicht!$AA$4:$AA$15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3.6999999999999998E-2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2.8000000000000001E-2</c:v>
                </c:pt>
                <c:pt idx="9">
                  <c:v>7.0000000000000007E-2</c:v>
                </c:pt>
                <c:pt idx="10">
                  <c:v>7.0999999999999994E-2</c:v>
                </c:pt>
                <c:pt idx="11">
                  <c:v>2.8000000000000001E-2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2-4944-AE2F-DE1E8EE21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2342512"/>
        <c:axId val="952340872"/>
      </c:barChart>
      <c:catAx>
        <c:axId val="95234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2340872"/>
        <c:crosses val="autoZero"/>
        <c:auto val="1"/>
        <c:lblAlgn val="ctr"/>
        <c:lblOffset val="100"/>
        <c:noMultiLvlLbl val="0"/>
      </c:catAx>
      <c:valAx>
        <c:axId val="95234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234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Ambities energieopwek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Totaaloverzicht!$AE$3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Totaaloverzicht!$AD$4:$AD$15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Totaaloverzicht!$AE$4:$AE$15</c:f>
              <c:numCache>
                <c:formatCode>0.000</c:formatCode>
                <c:ptCount val="12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2E-3</c:v>
                </c:pt>
                <c:pt idx="5">
                  <c:v>0</c:v>
                </c:pt>
                <c:pt idx="6">
                  <c:v>1E-3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2-492C-8F70-1572712719ED}"/>
            </c:ext>
          </c:extLst>
        </c:ser>
        <c:ser>
          <c:idx val="1"/>
          <c:order val="1"/>
          <c:tx>
            <c:strRef>
              <c:f>Totaaloverzicht!$AF$3</c:f>
              <c:strCache>
                <c:ptCount val="1"/>
                <c:pt idx="0">
                  <c:v>Zon op land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Totaaloverzicht!$AD$4:$AD$15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Totaaloverzicht!$AF$4:$AF$15</c:f>
              <c:numCache>
                <c:formatCode>0.000</c:formatCode>
                <c:ptCount val="12"/>
                <c:pt idx="0">
                  <c:v>0.06</c:v>
                </c:pt>
                <c:pt idx="1">
                  <c:v>4.9000000000000002E-2</c:v>
                </c:pt>
                <c:pt idx="2">
                  <c:v>0.01</c:v>
                </c:pt>
                <c:pt idx="3">
                  <c:v>0.09</c:v>
                </c:pt>
                <c:pt idx="4">
                  <c:v>5.0000000000000001E-4</c:v>
                </c:pt>
                <c:pt idx="5">
                  <c:v>5.7000000000000002E-2</c:v>
                </c:pt>
                <c:pt idx="6">
                  <c:v>0.04</c:v>
                </c:pt>
                <c:pt idx="7">
                  <c:v>0</c:v>
                </c:pt>
                <c:pt idx="8">
                  <c:v>5.6000000000000001E-2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02-492C-8F70-1572712719ED}"/>
            </c:ext>
          </c:extLst>
        </c:ser>
        <c:ser>
          <c:idx val="2"/>
          <c:order val="2"/>
          <c:tx>
            <c:strRef>
              <c:f>Totaaloverzicht!$AG$3</c:f>
              <c:strCache>
                <c:ptCount val="1"/>
                <c:pt idx="0">
                  <c:v>Zon op dak (resterende ambitie)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Totaaloverzicht!$AD$4:$AD$15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Totaaloverzicht!$AG$4:$AG$15</c:f>
              <c:numCache>
                <c:formatCode>0.000</c:formatCode>
                <c:ptCount val="12"/>
                <c:pt idx="0">
                  <c:v>3.9E-2</c:v>
                </c:pt>
                <c:pt idx="1">
                  <c:v>6.8000000000000005E-2</c:v>
                </c:pt>
                <c:pt idx="2">
                  <c:v>0.03</c:v>
                </c:pt>
                <c:pt idx="3">
                  <c:v>0.1</c:v>
                </c:pt>
                <c:pt idx="4">
                  <c:v>4.5999999999999999E-2</c:v>
                </c:pt>
                <c:pt idx="5">
                  <c:v>4.7E-2</c:v>
                </c:pt>
                <c:pt idx="6">
                  <c:v>6.6000000000000003E-2</c:v>
                </c:pt>
                <c:pt idx="7">
                  <c:v>4.2000000000000003E-2</c:v>
                </c:pt>
                <c:pt idx="8">
                  <c:v>4.2000000000000003E-2</c:v>
                </c:pt>
                <c:pt idx="9">
                  <c:v>1.4999999999999999E-2</c:v>
                </c:pt>
                <c:pt idx="10">
                  <c:v>8.9999999999999993E-3</c:v>
                </c:pt>
                <c:pt idx="11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02-492C-8F70-1572712719ED}"/>
            </c:ext>
          </c:extLst>
        </c:ser>
        <c:ser>
          <c:idx val="3"/>
          <c:order val="3"/>
          <c:tx>
            <c:strRef>
              <c:f>Totaaloverzicht!$AH$3</c:f>
              <c:strCache>
                <c:ptCount val="1"/>
                <c:pt idx="0">
                  <c:v>Techniek neutraal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Totaaloverzicht!$AD$4:$AD$15</c:f>
              <c:strCache>
                <c:ptCount val="12"/>
                <c:pt idx="0">
                  <c:v>Aa en Hunze</c:v>
                </c:pt>
                <c:pt idx="1">
                  <c:v>Assen</c:v>
                </c:pt>
                <c:pt idx="2">
                  <c:v>Borger-Odoorn</c:v>
                </c:pt>
                <c:pt idx="3">
                  <c:v>Coevorden</c:v>
                </c:pt>
                <c:pt idx="4">
                  <c:v>De Wolden</c:v>
                </c:pt>
                <c:pt idx="5">
                  <c:v>Emmen</c:v>
                </c:pt>
                <c:pt idx="6">
                  <c:v>Hoogeveen</c:v>
                </c:pt>
                <c:pt idx="7">
                  <c:v>Meppel</c:v>
                </c:pt>
                <c:pt idx="8">
                  <c:v>Midden-Drenthe</c:v>
                </c:pt>
                <c:pt idx="9">
                  <c:v>Noordenveld</c:v>
                </c:pt>
                <c:pt idx="10">
                  <c:v>Tynaarlo</c:v>
                </c:pt>
                <c:pt idx="11">
                  <c:v>Westerveld</c:v>
                </c:pt>
              </c:strCache>
            </c:strRef>
          </c:cat>
          <c:val>
            <c:numRef>
              <c:f>Totaaloverzicht!$AH$4:$AH$15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3.6999999999999998E-2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2.8000000000000001E-2</c:v>
                </c:pt>
                <c:pt idx="9">
                  <c:v>7.0000000000000007E-2</c:v>
                </c:pt>
                <c:pt idx="10">
                  <c:v>7.0999999999999994E-2</c:v>
                </c:pt>
                <c:pt idx="11">
                  <c:v>2.8000000000000001E-2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02-492C-8F70-157271271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6222400"/>
        <c:axId val="956228632"/>
      </c:barChart>
      <c:catAx>
        <c:axId val="95622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6228632"/>
        <c:crosses val="autoZero"/>
        <c:auto val="1"/>
        <c:lblAlgn val="ctr"/>
        <c:lblOffset val="100"/>
        <c:noMultiLvlLbl val="0"/>
      </c:catAx>
      <c:valAx>
        <c:axId val="95622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Energieopwek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622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Totalen energieopwek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30"/>
      <c:rotY val="1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AB9C-4771-98C3-883E7BDD26A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B9C-4771-98C3-883E7BDD26A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B9C-4771-98C3-883E7BDD26A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AB9C-4771-98C3-883E7BDD26A4}"/>
              </c:ext>
            </c:extLst>
          </c:dPt>
          <c:dLbls>
            <c:dLbl>
              <c:idx val="0"/>
              <c:layout>
                <c:manualLayout>
                  <c:x val="-2.1718601486236392E-2"/>
                  <c:y val="-5.11964447898748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9C-4771-98C3-883E7BDD26A4}"/>
                </c:ext>
              </c:extLst>
            </c:dLbl>
            <c:dLbl>
              <c:idx val="1"/>
              <c:layout>
                <c:manualLayout>
                  <c:x val="2.8234181932107309E-2"/>
                  <c:y val="1.79187556764562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9C-4771-98C3-883E7BDD26A4}"/>
                </c:ext>
              </c:extLst>
            </c:dLbl>
            <c:dLbl>
              <c:idx val="2"/>
              <c:layout>
                <c:manualLayout>
                  <c:x val="6.5155804458709174E-3"/>
                  <c:y val="-3.83973335924061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9C-4771-98C3-883E7BDD26A4}"/>
                </c:ext>
              </c:extLst>
            </c:dLbl>
            <c:dLbl>
              <c:idx val="3"/>
              <c:layout>
                <c:manualLayout>
                  <c:x val="6.9499524755956416E-2"/>
                  <c:y val="-2.8158044634431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9C-4771-98C3-883E7BDD26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(Totaaloverzicht!$E$4,Totaaloverzicht!$I$4,Totaaloverzicht!$N$4:$P$4)</c15:sqref>
                  </c15:fullRef>
                </c:ext>
              </c:extLst>
              <c:f>(Totaaloverzicht!$E$4,Totaaloverzicht!$I$4,Totaaloverzicht!$N$4:$O$4)</c:f>
              <c:strCache>
                <c:ptCount val="4"/>
                <c:pt idx="0">
                  <c:v>Totaal wind</c:v>
                </c:pt>
                <c:pt idx="1">
                  <c:v>Totaal zon op land</c:v>
                </c:pt>
                <c:pt idx="2">
                  <c:v>Totaal zon op dak</c:v>
                </c:pt>
                <c:pt idx="3">
                  <c:v>Techniek-neutraal ambities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(Totaaloverzicht!$E$17,Totaaloverzicht!$I$17,Totaaloverzicht!$N$17:$P$17)</c15:sqref>
                  </c15:fullRef>
                </c:ext>
              </c:extLst>
              <c:f>(Totaaloverzicht!$E$17,Totaaloverzicht!$I$17,Totaaloverzicht!$N$17:$O$17)</c:f>
              <c:numCache>
                <c:formatCode>0.000</c:formatCode>
                <c:ptCount val="4"/>
                <c:pt idx="0">
                  <c:v>1.123</c:v>
                </c:pt>
                <c:pt idx="1">
                  <c:v>1.2484999999999999</c:v>
                </c:pt>
                <c:pt idx="2">
                  <c:v>0.89300000000000013</c:v>
                </c:pt>
                <c:pt idx="3">
                  <c:v>0.23400000000000001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AB9C-4771-98C3-883E7BDD26A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</xdr:row>
      <xdr:rowOff>47625</xdr:rowOff>
    </xdr:from>
    <xdr:to>
      <xdr:col>17</xdr:col>
      <xdr:colOff>38099</xdr:colOff>
      <xdr:row>23</xdr:row>
      <xdr:rowOff>152400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D4A9BEC8-98A5-4D19-95C8-D700C395E324}"/>
            </a:ext>
          </a:extLst>
        </xdr:cNvPr>
        <xdr:cNvSpPr txBox="1"/>
      </xdr:nvSpPr>
      <xdr:spPr>
        <a:xfrm>
          <a:off x="333374" y="209550"/>
          <a:ext cx="10067925" cy="3667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Inhoud</a:t>
          </a:r>
          <a:r>
            <a:rPr lang="nl-NL" sz="1100" baseline="0"/>
            <a:t> tabbladen:</a:t>
          </a:r>
        </a:p>
        <a:p>
          <a:endParaRPr lang="nl-NL" sz="1100" baseline="0"/>
        </a:p>
        <a:p>
          <a:r>
            <a:rPr lang="nl-NL" sz="1100" baseline="0"/>
            <a:t>ZON: 		Alle zonneakkers bekend bij de provincie met grootte (vermogen) en status. Inclusief draaitabel tbv overzicht per gemeente en totalen. 		Geverifieerd bij de gemeenten.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/>
            <a:t>WIND: 		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 windturbines/windparken bekend bij de provincie grootte (vermogen) en status. Inclusief draaitabel tbv overzicht per gemeente en 		totalen.Geverifieerd bij de gemeenten.</a:t>
          </a:r>
          <a:endParaRPr lang="nl-NL">
            <a:effectLst/>
          </a:endParaRPr>
        </a:p>
        <a:p>
          <a:endParaRPr lang="nl-NL" sz="1100"/>
        </a:p>
        <a:p>
          <a:r>
            <a:rPr lang="nl-NL" sz="1100"/>
            <a:t>SDE-basis + berekende velden: 	Projecten in beheer SDE(+),</a:t>
          </a:r>
          <a:r>
            <a:rPr lang="nl-NL" sz="1100" b="1"/>
            <a:t> peildatum 17 september 2020</a:t>
          </a:r>
          <a:r>
            <a:rPr lang="nl-NL" sz="1100"/>
            <a:t>.</a:t>
          </a:r>
          <a:r>
            <a:rPr lang="nl-NL" sz="1100" baseline="0"/>
            <a:t> 2 velden toegevoegd. ZIe info tab zelf;</a:t>
          </a:r>
        </a:p>
        <a:p>
          <a:endParaRPr lang="nl-NL" sz="1100" baseline="0"/>
        </a:p>
        <a:p>
          <a:r>
            <a:rPr lang="nl-NL" sz="1100"/>
            <a:t>DT SDE: 		Draait</a:t>
          </a:r>
          <a:r>
            <a:rPr lang="nl-NL" sz="1100" baseline="0"/>
            <a:t> t</a:t>
          </a:r>
          <a:r>
            <a:rPr lang="nl-NL" sz="1100"/>
            <a:t>abel SDE projecten</a:t>
          </a:r>
          <a:r>
            <a:rPr lang="nl-NL" sz="1100" baseline="0"/>
            <a:t> tbv totaaloverzicht zon op dak 15 kWp;</a:t>
          </a:r>
        </a:p>
        <a:p>
          <a:endParaRPr lang="nl-NL" sz="1100" baseline="0"/>
        </a:p>
        <a:p>
          <a:r>
            <a:rPr lang="nl-NL" sz="1100"/>
            <a:t>Zon op dak 15kWp:	Resultaat Zon op dak uit SDE projecten.</a:t>
          </a:r>
          <a:r>
            <a:rPr lang="nl-NL" sz="1100" baseline="0"/>
            <a:t>  Klasse "Zon op dak gerealiseerd, niet SDE" bepaald mbv zonnepanelendetectieonderzoek NEO, 		</a:t>
          </a:r>
          <a:r>
            <a:rPr lang="nl-NL" sz="1100" b="1" baseline="0"/>
            <a:t>voorjaar 2020</a:t>
          </a:r>
          <a:r>
            <a:rPr lang="nl-NL" sz="1100" baseline="0"/>
            <a:t>.</a:t>
          </a:r>
          <a:endParaRPr lang="nl-NL" sz="1100"/>
        </a:p>
        <a:p>
          <a:endParaRPr lang="nl-NL" sz="1100"/>
        </a:p>
        <a:p>
          <a:r>
            <a:rPr lang="nl-NL" sz="1100"/>
            <a:t>Totaaloverzicht:		Overzicht van alle totalen +</a:t>
          </a:r>
          <a:r>
            <a:rPr lang="nl-NL" sz="1100" baseline="0"/>
            <a:t> bijbehorende grafieken.</a:t>
          </a:r>
          <a:endParaRPr lang="nl-NL" sz="1100"/>
        </a:p>
        <a:p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561975</xdr:colOff>
      <xdr:row>2</xdr:row>
      <xdr:rowOff>123825</xdr:rowOff>
    </xdr:from>
    <xdr:to>
      <xdr:col>21</xdr:col>
      <xdr:colOff>171450</xdr:colOff>
      <xdr:row>10</xdr:row>
      <xdr:rowOff>95250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963A2BBC-02CE-4020-A732-0645A3409D62}"/>
            </a:ext>
          </a:extLst>
        </xdr:cNvPr>
        <xdr:cNvSpPr txBox="1"/>
      </xdr:nvSpPr>
      <xdr:spPr>
        <a:xfrm>
          <a:off x="22469475" y="447675"/>
          <a:ext cx="2047875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Toegevoegd</a:t>
          </a:r>
          <a:r>
            <a:rPr lang="nl-NL" sz="1100" baseline="0"/>
            <a:t> aan SDE lijst:</a:t>
          </a:r>
        </a:p>
        <a:p>
          <a:r>
            <a:rPr lang="nl-NL" sz="1100"/>
            <a:t>Zon op dak (&gt;15 kWp): Selectie gemaakt op Produktie per jaar</a:t>
          </a:r>
          <a:r>
            <a:rPr lang="nl-NL" sz="1100" baseline="0"/>
            <a:t>  &gt; 14,25 (15 * 950 /1000) MWh</a:t>
          </a:r>
          <a:endParaRPr lang="nl-NL" sz="1100"/>
        </a:p>
        <a:p>
          <a:r>
            <a:rPr lang="nl-NL" sz="1100"/>
            <a:t>Gemeente: Gekoppeld via plaats locatie (Tab "Koppel plaats")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54</xdr:row>
      <xdr:rowOff>123826</xdr:rowOff>
    </xdr:from>
    <xdr:to>
      <xdr:col>4</xdr:col>
      <xdr:colOff>933450</xdr:colOff>
      <xdr:row>61</xdr:row>
      <xdr:rowOff>152401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56BE2F80-012E-47B6-929B-42C7E9704734}"/>
            </a:ext>
          </a:extLst>
        </xdr:cNvPr>
        <xdr:cNvSpPr txBox="1"/>
      </xdr:nvSpPr>
      <xdr:spPr>
        <a:xfrm>
          <a:off x="2447925" y="8896351"/>
          <a:ext cx="370522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"Niet SDE realisatie" is bepaalt mbv de data van de zon op dak tool</a:t>
          </a:r>
          <a:r>
            <a:rPr lang="nl-NL" sz="1100" baseline="0"/>
            <a:t> (zie 20201223_Zonopdak_totalen).</a:t>
          </a:r>
        </a:p>
        <a:p>
          <a:r>
            <a:rPr lang="nl-NL" sz="1100" baseline="0"/>
            <a:t>Potentie panden met zonnepanelen gerealiseerd - SDE gerealiseerd.</a:t>
          </a:r>
          <a:endParaRPr lang="nl-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471487</xdr:colOff>
      <xdr:row>19</xdr:row>
      <xdr:rowOff>147636</xdr:rowOff>
    </xdr:from>
    <xdr:to>
      <xdr:col>5</xdr:col>
      <xdr:colOff>966112</xdr:colOff>
      <xdr:row>45</xdr:row>
      <xdr:rowOff>152399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A81F5921-8851-4DC5-9CD8-BC11A56F4D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460305</xdr:colOff>
      <xdr:row>19</xdr:row>
      <xdr:rowOff>148876</xdr:rowOff>
    </xdr:from>
    <xdr:to>
      <xdr:col>16</xdr:col>
      <xdr:colOff>83186</xdr:colOff>
      <xdr:row>45</xdr:row>
      <xdr:rowOff>153641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5F44E08F-B6B8-4F85-8063-81A9A0880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481012</xdr:colOff>
      <xdr:row>47</xdr:row>
      <xdr:rowOff>23810</xdr:rowOff>
    </xdr:from>
    <xdr:to>
      <xdr:col>6</xdr:col>
      <xdr:colOff>1068456</xdr:colOff>
      <xdr:row>80</xdr:row>
      <xdr:rowOff>44285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E5ACFF5D-3EC5-48BC-97B2-FE81E83B1F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511242</xdr:colOff>
      <xdr:row>47</xdr:row>
      <xdr:rowOff>21327</xdr:rowOff>
    </xdr:from>
    <xdr:to>
      <xdr:col>16</xdr:col>
      <xdr:colOff>151157</xdr:colOff>
      <xdr:row>80</xdr:row>
      <xdr:rowOff>77802</xdr:rowOff>
    </xdr:to>
    <xdr:graphicFrame macro="">
      <xdr:nvGraphicFramePr>
        <xdr:cNvPr id="15" name="Grafiek 14">
          <a:extLst>
            <a:ext uri="{FF2B5EF4-FFF2-40B4-BE49-F238E27FC236}">
              <a16:creationId xmlns:a16="http://schemas.microsoft.com/office/drawing/2014/main" id="{28985628-A1DE-4CFF-8EB0-B0E4EBDC34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423860</xdr:colOff>
      <xdr:row>81</xdr:row>
      <xdr:rowOff>119061</xdr:rowOff>
    </xdr:from>
    <xdr:to>
      <xdr:col>6</xdr:col>
      <xdr:colOff>1068455</xdr:colOff>
      <xdr:row>110</xdr:row>
      <xdr:rowOff>33129</xdr:rowOff>
    </xdr:to>
    <xdr:graphicFrame macro="">
      <xdr:nvGraphicFramePr>
        <xdr:cNvPr id="16" name="Grafiek 15">
          <a:extLst>
            <a:ext uri="{FF2B5EF4-FFF2-40B4-BE49-F238E27FC236}">
              <a16:creationId xmlns:a16="http://schemas.microsoft.com/office/drawing/2014/main" id="{B7B904F5-2FBE-4000-ACF7-0A8AFD7262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36648</xdr:colOff>
      <xdr:row>81</xdr:row>
      <xdr:rowOff>129000</xdr:rowOff>
    </xdr:from>
    <xdr:to>
      <xdr:col>16</xdr:col>
      <xdr:colOff>313496</xdr:colOff>
      <xdr:row>110</xdr:row>
      <xdr:rowOff>25261</xdr:rowOff>
    </xdr:to>
    <xdr:graphicFrame macro="">
      <xdr:nvGraphicFramePr>
        <xdr:cNvPr id="17" name="Grafiek 16">
          <a:extLst>
            <a:ext uri="{FF2B5EF4-FFF2-40B4-BE49-F238E27FC236}">
              <a16:creationId xmlns:a16="http://schemas.microsoft.com/office/drawing/2014/main" id="{B524EF6D-BA18-4925-8778-B4DB726E1B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438356</xdr:colOff>
      <xdr:row>112</xdr:row>
      <xdr:rowOff>619</xdr:rowOff>
    </xdr:from>
    <xdr:to>
      <xdr:col>6</xdr:col>
      <xdr:colOff>1051892</xdr:colOff>
      <xdr:row>137</xdr:row>
      <xdr:rowOff>132521</xdr:rowOff>
    </xdr:to>
    <xdr:graphicFrame macro="">
      <xdr:nvGraphicFramePr>
        <xdr:cNvPr id="18" name="Grafiek 17">
          <a:extLst>
            <a:ext uri="{FF2B5EF4-FFF2-40B4-BE49-F238E27FC236}">
              <a16:creationId xmlns:a16="http://schemas.microsoft.com/office/drawing/2014/main" id="{27DF17D4-4459-48C5-B2BF-E266AB6A61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23</xdr:col>
      <xdr:colOff>182217</xdr:colOff>
      <xdr:row>49</xdr:row>
      <xdr:rowOff>157369</xdr:rowOff>
    </xdr:to>
    <xdr:graphicFrame macro="">
      <xdr:nvGraphicFramePr>
        <xdr:cNvPr id="21" name="Grafiek 20">
          <a:extLst>
            <a:ext uri="{FF2B5EF4-FFF2-40B4-BE49-F238E27FC236}">
              <a16:creationId xmlns:a16="http://schemas.microsoft.com/office/drawing/2014/main" id="{A81B8AC9-FAFE-48BB-940B-625395928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 van Burg" refreshedDate="44264.635494675924" createdVersion="6" refreshedVersion="6" minRefreshableVersion="3" recordCount="65" xr:uid="{7B4234F0-0B96-442D-B250-16FD63557B9B}">
  <cacheSource type="worksheet">
    <worksheetSource name="Tabel2"/>
  </cacheSource>
  <cacheFields count="6">
    <cacheField name="Locatie ID" numFmtId="0">
      <sharedItems containsBlank="1"/>
    </cacheField>
    <cacheField name="Naam" numFmtId="0">
      <sharedItems/>
    </cacheField>
    <cacheField name="Gemeente" numFmtId="0">
      <sharedItems count="10">
        <s v="Aa en Hunze"/>
        <s v="Assen"/>
        <s v="Borger-Odoorn"/>
        <s v="Coevorden"/>
        <s v="Emmen"/>
        <s v="Hoogeveen"/>
        <s v="Meppel"/>
        <s v="Midden-Drenthe"/>
        <s v="Noordenveld"/>
        <s v="Tynaarlo"/>
      </sharedItems>
    </cacheField>
    <cacheField name="Fase" numFmtId="0">
      <sharedItems count="4">
        <s v="3. Lopende vergunningaanvraag"/>
        <s v="2. Vergunning verleend"/>
        <s v="1. Gerealiseerd"/>
        <s v="1b. In aanbouw"/>
      </sharedItems>
    </cacheField>
    <cacheField name="Vermogen (MW)" numFmtId="0">
      <sharedItems containsString="0" containsBlank="1" containsNumber="1" minValue="1.8947368421052633E-2" maxValue="110"/>
    </cacheField>
    <cacheField name="Vermogen (TWh)" numFmtId="0">
      <sharedItems containsSemiMixedTypes="0" containsString="0" containsNumber="1" minValue="1.8E-5" maxValue="0.10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 van Burg" refreshedDate="44264.63549479167" createdVersion="6" refreshedVersion="6" minRefreshableVersion="3" recordCount="1379" xr:uid="{3AD9B626-3E71-4042-A714-1BA5D9C62635}">
  <cacheSource type="worksheet">
    <worksheetSource name="Tabel1"/>
  </cacheSource>
  <cacheFields count="17">
    <cacheField name="SDE ronde" numFmtId="0">
      <sharedItems/>
    </cacheField>
    <cacheField name="Referentie" numFmtId="0">
      <sharedItems/>
    </cacheField>
    <cacheField name="Thema" numFmtId="0">
      <sharedItems/>
    </cacheField>
    <cacheField name="Categorie" numFmtId="0">
      <sharedItems/>
    </cacheField>
    <cacheField name="Aanvrager Naam" numFmtId="0">
      <sharedItems/>
    </cacheField>
    <cacheField name="Adres" numFmtId="0">
      <sharedItems/>
    </cacheField>
    <cacheField name="Postcode" numFmtId="0">
      <sharedItems/>
    </cacheField>
    <cacheField name="Plaats lokatie" numFmtId="0">
      <sharedItems/>
    </cacheField>
    <cacheField name="Provincie" numFmtId="0">
      <sharedItems/>
    </cacheField>
    <cacheField name="Vermogen [MW]" numFmtId="165">
      <sharedItems containsSemiMixedTypes="0" containsString="0" containsNumber="1" minValue="6.0400000000000004E-4" maxValue="92.3"/>
    </cacheField>
    <cacheField name="Beschikte productie per jaar [MWh]" numFmtId="165">
      <sharedItems containsSemiMixedTypes="0" containsString="0" containsNumber="1" minValue="0.51300000000000001" maxValue="233181.74446666666"/>
    </cacheField>
    <cacheField name="Looptijd [jr.]" numFmtId="0">
      <sharedItems containsSemiMixedTypes="0" containsString="0" containsNumber="1" containsInteger="1" minValue="5" maxValue="15"/>
    </cacheField>
    <cacheField name="Maximale subsidie [€]" numFmtId="0">
      <sharedItems containsSemiMixedTypes="0" containsString="0" containsNumber="1" minValue="2183.83" maxValue="138587971"/>
    </cacheField>
    <cacheField name="Opstelling zon-pv" numFmtId="0">
      <sharedItems count="4">
        <s v="n.b."/>
        <s v="n.v.t."/>
        <s v="Daksysteem"/>
        <s v="Veldsysteem"/>
      </sharedItems>
    </cacheField>
    <cacheField name="Gerealiseerd" numFmtId="0">
      <sharedItems count="2">
        <s v="Ja"/>
        <s v="Nee"/>
      </sharedItems>
    </cacheField>
    <cacheField name="Zon op dak (&gt;15 kWp)" numFmtId="0">
      <sharedItems containsSemiMixedTypes="0" containsString="0" containsNumber="1" containsInteger="1" minValue="0" maxValue="1" count="2">
        <n v="0"/>
        <n v="1"/>
      </sharedItems>
    </cacheField>
    <cacheField name="Gemeente" numFmtId="0">
      <sharedItems count="12">
        <s v="Westerveld"/>
        <s v="Hoogeveen"/>
        <s v="Emmen"/>
        <s v="Meppel"/>
        <s v="Assen"/>
        <s v="Midden-Drenthe"/>
        <s v="Noordenveld"/>
        <s v="Aa en Hunze"/>
        <s v="Tynaarlo"/>
        <s v="De Wolden"/>
        <s v="Coevorden"/>
        <s v="Borger-Odoor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 van Burg" refreshedDate="44264.63549479167" createdVersion="6" refreshedVersion="6" minRefreshableVersion="3" recordCount="86" xr:uid="{BB6BC920-E602-485F-85EA-8C78C480C4CF}">
  <cacheSource type="worksheet">
    <worksheetSource name="Tabel3"/>
  </cacheSource>
  <cacheFields count="6">
    <cacheField name="Locatie ID" numFmtId="0">
      <sharedItems/>
    </cacheField>
    <cacheField name="Naam" numFmtId="0">
      <sharedItems/>
    </cacheField>
    <cacheField name="Gemeente" numFmtId="0">
      <sharedItems count="6">
        <s v="Aa en Hunze"/>
        <s v="Borger-Odoorn"/>
        <s v="Coevorden"/>
        <s v="Emmen"/>
        <s v="Meppel"/>
        <s v="De Wolden"/>
      </sharedItems>
    </cacheField>
    <cacheField name="Fase" numFmtId="0">
      <sharedItems count="5">
        <s v="1b. In aanbouw"/>
        <s v="1. Gerealiseerd"/>
        <s v="2. Vergunning verleend"/>
        <s v="3. Lopende vergunningaanvraag"/>
        <s v="Vergunning verleend" u="1"/>
      </sharedItems>
    </cacheField>
    <cacheField name="Vermogen (MW)" numFmtId="0">
      <sharedItems containsString="0" containsBlank="1" containsNumber="1" minValue="0.8" maxValue="24"/>
    </cacheField>
    <cacheField name="Vermogen (TWh)" numFmtId="0">
      <sharedItems containsSemiMixedTypes="0" containsString="0" containsNumber="1" minValue="2.5000000000000001E-5" maxValue="7.1999999999999995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s v="1680zon2"/>
    <s v="Voorterrein Avebe, Gasselternijveen"/>
    <x v="0"/>
    <x v="0"/>
    <n v="3.2"/>
    <n v="3.0400000000000002E-3"/>
  </r>
  <r>
    <s v="0106zon3"/>
    <s v="Zonnepark Assen-Zuid"/>
    <x v="1"/>
    <x v="1"/>
    <n v="20"/>
    <n v="1.9E-2"/>
  </r>
  <r>
    <s v="0106zon4"/>
    <s v="Zonnepark De Lichtkiem"/>
    <x v="1"/>
    <x v="2"/>
    <n v="4"/>
    <n v="3.8E-3"/>
  </r>
  <r>
    <s v="0106zon5"/>
    <s v="Drijvend zonnepark Ubbena II"/>
    <x v="1"/>
    <x v="0"/>
    <n v="22"/>
    <n v="2.0899999999999998E-2"/>
  </r>
  <r>
    <s v="1681zon2"/>
    <s v="Daalkampen, Borger"/>
    <x v="2"/>
    <x v="1"/>
    <n v="20"/>
    <n v="1.9E-2"/>
  </r>
  <r>
    <s v="1681zon4"/>
    <s v="Zonnepark Exloo, Exloo"/>
    <x v="2"/>
    <x v="1"/>
    <n v="49"/>
    <n v="4.6550000000000001E-2"/>
  </r>
  <r>
    <s v="1681zon5"/>
    <s v="Paardetangendijk, Buinerveen"/>
    <x v="2"/>
    <x v="3"/>
    <n v="35"/>
    <n v="3.3250000000000002E-2"/>
  </r>
  <r>
    <s v="1681zon6"/>
    <s v="Zonnepark Hooghweg, Buinen"/>
    <x v="2"/>
    <x v="1"/>
    <n v="3.8"/>
    <n v="3.6099999999999999E-3"/>
  </r>
  <r>
    <s v="1681zon7"/>
    <s v="Zonnepark Westdorp, Westdorp"/>
    <x v="2"/>
    <x v="1"/>
    <n v="7"/>
    <n v="6.6499999999999997E-3"/>
  </r>
  <r>
    <s v="1681zon8"/>
    <s v="Zonnepark Valthermond, Valthermond"/>
    <x v="2"/>
    <x v="1"/>
    <n v="18"/>
    <n v="1.7100000000000001E-2"/>
  </r>
  <r>
    <s v="1681zon9"/>
    <s v="Zonnepark Nieuw Buinen, voorm. vloeivelden Avebe"/>
    <x v="2"/>
    <x v="3"/>
    <n v="110"/>
    <n v="0.1045"/>
  </r>
  <r>
    <s v="1681zon11"/>
    <s v="Zonnepark Wollerich, Nieuw Buinen"/>
    <x v="2"/>
    <x v="0"/>
    <n v="5.5"/>
    <n v="5.2249999999999996E-3"/>
  </r>
  <r>
    <s v="1681zon12"/>
    <s v="Zonnepark Drouwenerzon, Nieuw Buinen"/>
    <x v="2"/>
    <x v="0"/>
    <n v="5.5"/>
    <n v="5.2249999999999996E-3"/>
  </r>
  <r>
    <s v="0109zon1"/>
    <s v="Coevorden, De Watering, Dwarspad deelgebied1"/>
    <x v="3"/>
    <x v="2"/>
    <n v="8.8000000000000007"/>
    <n v="8.3599999999999994E-3"/>
  </r>
  <r>
    <s v="0109zon2"/>
    <s v="Coevorden, Prinsen, Dwarspad deelgebied 2"/>
    <x v="3"/>
    <x v="2"/>
    <n v="8.8000000000000007"/>
    <n v="8.3599999999999994E-3"/>
  </r>
  <r>
    <s v="0109zon3"/>
    <s v="Zonneakker Krimweg - Nieuwe Dijk, Coevorden"/>
    <x v="3"/>
    <x v="2"/>
    <n v="6.5"/>
    <n v="6.1749999999999999E-3"/>
  </r>
  <r>
    <s v="0109zon4"/>
    <s v="Zonneakker Wachtum"/>
    <x v="3"/>
    <x v="1"/>
    <n v="8.8000000000000007"/>
    <n v="8.3599999999999994E-3"/>
  </r>
  <r>
    <s v="0109zon5"/>
    <s v="Zonnepark Haarstdiek, Sleen"/>
    <x v="3"/>
    <x v="1"/>
    <n v="12"/>
    <n v="1.14E-2"/>
  </r>
  <r>
    <s v="0109zon6"/>
    <s v="Zonnepark de Hulteweg"/>
    <x v="3"/>
    <x v="1"/>
    <n v="24"/>
    <n v="2.2800000000000001E-2"/>
  </r>
  <r>
    <s v="0109zon8"/>
    <s v="Zonnevelden Dwarspad - Dreef te Coevorden"/>
    <x v="3"/>
    <x v="1"/>
    <n v="20.2"/>
    <n v="1.9189999999999999E-2"/>
  </r>
  <r>
    <s v="0109zon9"/>
    <s v="Zonnepark Coevorderkanaal"/>
    <x v="3"/>
    <x v="2"/>
    <n v="11.8"/>
    <n v="1.1209999999999999E-2"/>
  </r>
  <r>
    <s v="0114zon2"/>
    <s v="Emmen, Rundedal Agro Energie "/>
    <x v="4"/>
    <x v="1"/>
    <n v="12.7"/>
    <n v="1.2064999999999999E-2"/>
  </r>
  <r>
    <s v="0114zon5"/>
    <s v="Veenakkers (Pottendijk), Nieuw Weerdinge"/>
    <x v="4"/>
    <x v="1"/>
    <n v="4.5"/>
    <n v="4.2750000000000002E-3"/>
  </r>
  <r>
    <s v="0114zon9"/>
    <s v="GZI"/>
    <x v="4"/>
    <x v="2"/>
    <n v="17"/>
    <n v="1.6150000000000001E-2"/>
  </r>
  <r>
    <s v="0114zon15"/>
    <s v="Energiepark Pottendijk (zon)"/>
    <x v="4"/>
    <x v="1"/>
    <n v="40"/>
    <n v="3.7999999999999999E-2"/>
  </r>
  <r>
    <s v="0114zon13"/>
    <s v="zonneakker Ep Schuilinghstraat, Emmer-Compascuum"/>
    <x v="4"/>
    <x v="1"/>
    <n v="3.5"/>
    <n v="3.3249999999999998E-3"/>
  </r>
  <r>
    <s v="0118zon4"/>
    <s v="Zonnepark Gijsselterweg, Gijselte"/>
    <x v="5"/>
    <x v="1"/>
    <n v="23.5"/>
    <n v="2.2325000000000001E-2"/>
  </r>
  <r>
    <s v="0118zon5"/>
    <s v="Zonnepark Zwarte Water, Pesse"/>
    <x v="5"/>
    <x v="1"/>
    <n v="25"/>
    <n v="2.375E-2"/>
  </r>
  <r>
    <s v="0118zon6"/>
    <s v="Zonnepark langs A28, Fluitenberg"/>
    <x v="5"/>
    <x v="3"/>
    <n v="23.5"/>
    <n v="2.2325000000000001E-2"/>
  </r>
  <r>
    <s v="0118zon8"/>
    <s v="Zonnepark langs A37 (Coevorderstraatweg, Noordscheschut)"/>
    <x v="5"/>
    <x v="3"/>
    <n v="12.9"/>
    <n v="1.2255E-2"/>
  </r>
  <r>
    <s v="0118zon9"/>
    <s v="Zonnepark Hendrik Reindersweg 14b, Pesse"/>
    <x v="5"/>
    <x v="1"/>
    <n v="34.5"/>
    <n v="3.2774999999999999E-2"/>
  </r>
  <r>
    <s v="0118zon18"/>
    <s v="Ten zuiden Langedijk/Hollandscheveldse Opgaande"/>
    <x v="5"/>
    <x v="0"/>
    <n v="2.5"/>
    <n v="2.3749999999999999E-3"/>
  </r>
  <r>
    <s v="0118zon15"/>
    <s v="Meerboomweg Powefield"/>
    <x v="5"/>
    <x v="0"/>
    <n v="25"/>
    <n v="2.375E-2"/>
  </r>
  <r>
    <s v="0118zon16"/>
    <s v="Zonnepark Joh Poststraat 8, Nieuwlande"/>
    <x v="5"/>
    <x v="0"/>
    <n v="22"/>
    <n v="2.0899999999999998E-2"/>
  </r>
  <r>
    <s v="0118zon17"/>
    <s v="Wilfred Stillweg Hollandscheveld"/>
    <x v="5"/>
    <x v="0"/>
    <n v="2.5"/>
    <n v="2.3749999999999999E-3"/>
  </r>
  <r>
    <s v="0118zon14"/>
    <s v="Zonnepark Klaverblad A28/A37 (Oosterveld 1)  (NEO Energie)"/>
    <x v="5"/>
    <x v="1"/>
    <n v="7.9"/>
    <n v="7.5050000000000004E-3"/>
  </r>
  <r>
    <s v="0118zon19"/>
    <s v="Zonnepark Kerkweg, Pesse"/>
    <x v="5"/>
    <x v="0"/>
    <n v="5.5"/>
    <n v="5.2249999999999996E-3"/>
  </r>
  <r>
    <s v="0119zon3"/>
    <s v="Zonnepark Nieuwveense Landen"/>
    <x v="6"/>
    <x v="0"/>
    <n v="1.8"/>
    <n v="1.7099999999999999E-3"/>
  </r>
  <r>
    <s v="1731zon2"/>
    <s v="Smilde, Leemdijk"/>
    <x v="7"/>
    <x v="2"/>
    <n v="3.5"/>
    <n v="3.3249999999999998E-3"/>
  </r>
  <r>
    <s v="1731zon3"/>
    <s v="Nabij de Lotten, Hijken "/>
    <x v="7"/>
    <x v="1"/>
    <n v="13"/>
    <n v="1.235E-2"/>
  </r>
  <r>
    <s v="1731zon9"/>
    <s v="Attero, Wijster"/>
    <x v="7"/>
    <x v="1"/>
    <n v="27.5"/>
    <n v="2.6124999999999999E-2"/>
  </r>
  <r>
    <s v="1731zon10"/>
    <s v="Drijvend zonnepark Zandwinplas tussen Beiler_x000a_ Vaart en de Mussels, Beilen "/>
    <x v="7"/>
    <x v="2"/>
    <n v="16"/>
    <n v="1.52E-2"/>
  </r>
  <r>
    <s v="1699zon2"/>
    <s v="Bedrijventerrein Haarveld Dwazziewegen, Roden"/>
    <x v="8"/>
    <x v="1"/>
    <n v="3"/>
    <n v="2.8500000000000001E-3"/>
  </r>
  <r>
    <s v="1699zon9"/>
    <s v="Zonnepark Halo"/>
    <x v="8"/>
    <x v="2"/>
    <n v="1.1000000000000001"/>
    <n v="1.0449999999999999E-3"/>
  </r>
  <r>
    <s v="1680zon1"/>
    <s v="Zonnepark Nieuw Annerveen, Hunzeweg 41 "/>
    <x v="0"/>
    <x v="2"/>
    <n v="0.9"/>
    <n v="8.5499999999999997E-4"/>
  </r>
  <r>
    <s v="0106zon1"/>
    <s v="Zonnepark XXL, TT-circuit Assen"/>
    <x v="1"/>
    <x v="2"/>
    <n v="5.8"/>
    <n v="5.5100000000000001E-3"/>
  </r>
  <r>
    <s v="0106zon2"/>
    <s v="Zonnepark vuilstort Ubbena"/>
    <x v="1"/>
    <x v="2"/>
    <n v="0.6"/>
    <n v="5.6999999999999998E-4"/>
  </r>
  <r>
    <s v="1681zon1"/>
    <s v="Zonnepark Drenthe, Tweede Exloërmond"/>
    <x v="2"/>
    <x v="2"/>
    <n v="1.2"/>
    <n v="1.14E-3"/>
  </r>
  <r>
    <s v="0114zon1"/>
    <s v="Zonnepark Lange Runde, Barger Compascuum"/>
    <x v="4"/>
    <x v="2"/>
    <n v="13.7"/>
    <n v="1.3015000000000001E-2"/>
  </r>
  <r>
    <s v="0118zon3"/>
    <s v="Zonnepark het Oosterveld II "/>
    <x v="5"/>
    <x v="2"/>
    <n v="22.5"/>
    <n v="2.1375000000000002E-2"/>
  </r>
  <r>
    <s v="0114zon4"/>
    <s v="Oranjedorp, Oranjepoort"/>
    <x v="4"/>
    <x v="2"/>
    <n v="25"/>
    <n v="2.375E-2"/>
  </r>
  <r>
    <s v="0119zon1"/>
    <s v="Rogat, sluiseiland"/>
    <x v="6"/>
    <x v="2"/>
    <n v="0.19"/>
    <n v="1.805E-4"/>
  </r>
  <r>
    <s v="1731zon1"/>
    <s v="Nieuweroord, Middenraai 22"/>
    <x v="7"/>
    <x v="2"/>
    <n v="2.1"/>
    <n v="1.9949999999999998E-3"/>
  </r>
  <r>
    <s v="1730zon1"/>
    <s v="Drijvend zonnepark zandwinplas Tynaarlo"/>
    <x v="9"/>
    <x v="2"/>
    <n v="12.8"/>
    <n v="1.2160000000000001E-2"/>
  </r>
  <r>
    <s v="1730zon2"/>
    <s v="Zonnepark Energielandgoed Groningen Airport Eelde"/>
    <x v="9"/>
    <x v="2"/>
    <n v="18.5"/>
    <n v="1.7575E-2"/>
  </r>
  <r>
    <s v="0119zon2"/>
    <s v="Zonnepark Mandeveld, Meppel"/>
    <x v="6"/>
    <x v="1"/>
    <n v="3.3"/>
    <n v="3.1350000000000002E-3"/>
  </r>
  <r>
    <m/>
    <s v="Structuurvisie Zonneakker (locaties onbepaald)"/>
    <x v="4"/>
    <x v="0"/>
    <m/>
    <n v="8.5000000000000006E-2"/>
  </r>
  <r>
    <s v="1730zon3"/>
    <s v="RWZI Eelde (waterschap Noorderzijlvest)"/>
    <x v="9"/>
    <x v="2"/>
    <n v="0.64631578947368418"/>
    <n v="6.1399999999999996E-4"/>
  </r>
  <r>
    <s v="1731zon10"/>
    <s v="RWZI Beilen (waterschap Drents Overijsselse Delta)"/>
    <x v="7"/>
    <x v="2"/>
    <n v="0.42589473684210527"/>
    <n v="4.0460000000000002E-4"/>
  </r>
  <r>
    <s v="1731zon11"/>
    <s v="RWZI Smilde (waterschap Drents Overijsselse Delta)"/>
    <x v="7"/>
    <x v="2"/>
    <n v="0.48873684210526319"/>
    <n v="4.6430000000000001E-4"/>
  </r>
  <r>
    <s v="1680zon4"/>
    <s v="RWZI Gieten (waterschap Hunze en Aa's)"/>
    <x v="0"/>
    <x v="2"/>
    <n v="0.3705263157894737"/>
    <n v="3.5199999999999999E-4"/>
  </r>
  <r>
    <s v="1681zon13"/>
    <s v="RWZI Tweede Exloërmond (waterschap Hunze en Aa's)"/>
    <x v="2"/>
    <x v="2"/>
    <n v="1.8947368421052633E-2"/>
    <n v="1.8E-5"/>
  </r>
  <r>
    <s v="0109zon10"/>
    <s v="RWZI Coevorden (waterschap Vechtstromen)"/>
    <x v="3"/>
    <x v="3"/>
    <n v="0.88105263157894742"/>
    <n v="8.3699999999999996E-4"/>
  </r>
  <r>
    <s v="0119zon4"/>
    <s v="RWZI Meppel (waterschap Drents Overijsselse Delta)"/>
    <x v="6"/>
    <x v="3"/>
    <n v="0.23157894736842105"/>
    <n v="2.2000000000000001E-4"/>
  </r>
  <r>
    <s v="0118zon11"/>
    <s v="RWZI Echten (waterschap Drents Overijsselse Delta)"/>
    <x v="5"/>
    <x v="3"/>
    <n v="1.4621052631578948"/>
    <n v="1.389E-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79">
  <r>
    <s v="SDE 2008"/>
    <s v="SDE0800061"/>
    <s v="Zon"/>
    <s v="2008 Zon-PV"/>
    <s v="***"/>
    <s v="***"/>
    <s v="8385**"/>
    <s v="VLEDDERVEEN"/>
    <s v="Drenthe"/>
    <n v="1.75E-3"/>
    <n v="1.488"/>
    <n v="15"/>
    <n v="7925.31"/>
    <x v="0"/>
    <x v="0"/>
    <x v="0"/>
    <x v="0"/>
  </r>
  <r>
    <s v="SDE 2008"/>
    <s v="SDE0800075"/>
    <s v="Zon"/>
    <s v="2008 Zon-PV"/>
    <s v="***"/>
    <s v="***"/>
    <s v="7916**"/>
    <s v="ELIM"/>
    <s v="Drenthe"/>
    <n v="3.5000000000000001E-3"/>
    <n v="2.9750000000000001"/>
    <n v="15"/>
    <n v="15747.09"/>
    <x v="0"/>
    <x v="0"/>
    <x v="0"/>
    <x v="1"/>
  </r>
  <r>
    <s v="SDE 2008"/>
    <s v="SDE0800118"/>
    <s v="Zon"/>
    <s v="2008 Zon-PV"/>
    <s v="***"/>
    <s v="***"/>
    <s v="7908**"/>
    <s v="HOOGEVEEN"/>
    <s v="Drenthe"/>
    <n v="3.5000000000000001E-3"/>
    <n v="2.9750000000000001"/>
    <n v="15"/>
    <n v="15492.07"/>
    <x v="0"/>
    <x v="0"/>
    <x v="0"/>
    <x v="1"/>
  </r>
  <r>
    <s v="SDE 2008"/>
    <s v="SDE0800186"/>
    <s v="Zon"/>
    <s v="2008 Zon-PV"/>
    <s v="Het Apostolisch Genootschap"/>
    <s v="Meerstraat 205"/>
    <s v="7815XE"/>
    <s v="EMMEN"/>
    <s v="Drenthe"/>
    <n v="3.3400000000000001E-3"/>
    <n v="2.839"/>
    <n v="15"/>
    <n v="14560.17"/>
    <x v="0"/>
    <x v="0"/>
    <x v="0"/>
    <x v="2"/>
  </r>
  <r>
    <s v="SDE 2008"/>
    <s v="SDE0800188"/>
    <s v="Zon"/>
    <s v="2008 Zon-PV"/>
    <s v="Het Apostolisch Genootschap"/>
    <s v="Evenaar 19"/>
    <s v="7891CD"/>
    <s v="KLAZIENAVEEN"/>
    <s v="Drenthe"/>
    <n v="3.3400000000000001E-3"/>
    <n v="2.839"/>
    <n v="15"/>
    <n v="14654.62"/>
    <x v="0"/>
    <x v="0"/>
    <x v="0"/>
    <x v="2"/>
  </r>
  <r>
    <s v="SDE 2008"/>
    <s v="SDE0800194"/>
    <s v="Zon"/>
    <s v="2008 Zon-PV"/>
    <s v="Het Apostolisch Genootschap"/>
    <s v="Witte de Withstraat 2"/>
    <s v="7942AG"/>
    <s v="MEPPEL"/>
    <s v="Drenthe"/>
    <n v="3.3400000000000001E-3"/>
    <n v="2.839"/>
    <n v="15"/>
    <n v="14784.5"/>
    <x v="0"/>
    <x v="0"/>
    <x v="0"/>
    <x v="3"/>
  </r>
  <r>
    <s v="SDE 2008"/>
    <s v="SDE0800234"/>
    <s v="Zon"/>
    <s v="2008 Zon-PV"/>
    <s v="Het Apostolisch Genootschap"/>
    <s v="Selma Lagerloflaan 5"/>
    <s v="9406KB"/>
    <s v="ASSEN"/>
    <s v="Drenthe"/>
    <n v="3.3400000000000001E-3"/>
    <n v="2.839"/>
    <n v="15"/>
    <n v="15143.93"/>
    <x v="0"/>
    <x v="0"/>
    <x v="0"/>
    <x v="4"/>
  </r>
  <r>
    <s v="SDE 2008"/>
    <s v="SDE0800238"/>
    <s v="Zon"/>
    <s v="2008 Zon-PV"/>
    <s v="***"/>
    <s v="***"/>
    <s v="9418**"/>
    <s v="WIJSTER"/>
    <s v="Drenthe"/>
    <n v="3.5000000000000001E-3"/>
    <n v="2.9750000000000001"/>
    <n v="15"/>
    <n v="15766.37"/>
    <x v="0"/>
    <x v="0"/>
    <x v="0"/>
    <x v="5"/>
  </r>
  <r>
    <s v="SDE 2008"/>
    <s v="SDE0800255"/>
    <s v="Zon"/>
    <s v="2008 Zon-PV"/>
    <s v="***"/>
    <s v="***"/>
    <s v="9331**"/>
    <s v="NORG"/>
    <s v="Drenthe"/>
    <n v="2.0899999999999998E-3"/>
    <n v="1.7770000000000001"/>
    <n v="15"/>
    <n v="9299.7999999999993"/>
    <x v="0"/>
    <x v="0"/>
    <x v="0"/>
    <x v="6"/>
  </r>
  <r>
    <s v="SDE 2008"/>
    <s v="SDE0800263"/>
    <s v="Zon"/>
    <s v="2008 Zon-PV"/>
    <s v="***"/>
    <s v="***"/>
    <s v="9321**"/>
    <s v="PEIZE"/>
    <s v="Drenthe"/>
    <n v="3.15E-3"/>
    <n v="2.6779999999999999"/>
    <n v="15"/>
    <n v="14033.8"/>
    <x v="0"/>
    <x v="0"/>
    <x v="0"/>
    <x v="6"/>
  </r>
  <r>
    <s v="SDE 2008"/>
    <s v="SDE0800269"/>
    <s v="Zon"/>
    <s v="2008 Zon-PV"/>
    <s v="***"/>
    <s v="***"/>
    <s v="9454**"/>
    <s v="EKEHAAR"/>
    <s v="Drenthe"/>
    <n v="3.4199999999999999E-3"/>
    <n v="2.9069999999999996"/>
    <n v="15"/>
    <n v="15564.96"/>
    <x v="0"/>
    <x v="0"/>
    <x v="0"/>
    <x v="7"/>
  </r>
  <r>
    <s v="SDE 2008"/>
    <s v="SDE0800276"/>
    <s v="Zon"/>
    <s v="2008 Zon-PV"/>
    <s v="***"/>
    <s v="***"/>
    <s v="9431**"/>
    <s v="WESTERBORK"/>
    <s v="Drenthe"/>
    <n v="2.0799999999999998E-3"/>
    <n v="1.768"/>
    <n v="15"/>
    <n v="9420.16"/>
    <x v="0"/>
    <x v="0"/>
    <x v="0"/>
    <x v="5"/>
  </r>
  <r>
    <s v="SDE 2008"/>
    <s v="SDE0800299"/>
    <s v="Zon"/>
    <s v="2008 Zon-PV"/>
    <s v="***"/>
    <s v="***"/>
    <s v="9481**"/>
    <s v="VRIES"/>
    <s v="Drenthe"/>
    <n v="1.6199999999999999E-3"/>
    <n v="1.377"/>
    <n v="15"/>
    <n v="7303.71"/>
    <x v="0"/>
    <x v="0"/>
    <x v="0"/>
    <x v="8"/>
  </r>
  <r>
    <s v="SDE 2008"/>
    <s v="SDE0800309"/>
    <s v="Zon"/>
    <s v="2008 Zon-PV"/>
    <s v="***"/>
    <s v="***"/>
    <s v="7921**"/>
    <s v="ZUIDWOLDE DR"/>
    <s v="Drenthe"/>
    <n v="3.4199999999999999E-3"/>
    <n v="2.9069999999999996"/>
    <n v="15"/>
    <n v="14293.46"/>
    <x v="0"/>
    <x v="0"/>
    <x v="0"/>
    <x v="9"/>
  </r>
  <r>
    <s v="SDE 2008"/>
    <s v="SDE0800321"/>
    <s v="Zon"/>
    <s v="2008 Zon-PV"/>
    <s v="***"/>
    <s v="***"/>
    <s v="9403**"/>
    <s v="ASSEN"/>
    <s v="Drenthe"/>
    <n v="2.6250000000000002E-3"/>
    <n v="2.2310000000000003"/>
    <n v="15"/>
    <n v="11877.37"/>
    <x v="0"/>
    <x v="0"/>
    <x v="0"/>
    <x v="4"/>
  </r>
  <r>
    <s v="SDE 2008"/>
    <s v="SDE0800371"/>
    <s v="Zon"/>
    <s v="2008 Zon-PV"/>
    <s v="***"/>
    <s v="***"/>
    <s v="7908**"/>
    <s v="HOOGEVEEN"/>
    <s v="Drenthe"/>
    <n v="1.08E-3"/>
    <n v="0.91799999999999993"/>
    <n v="15"/>
    <n v="4736.08"/>
    <x v="0"/>
    <x v="0"/>
    <x v="0"/>
    <x v="1"/>
  </r>
  <r>
    <s v="SDE 2008"/>
    <s v="SDE0800426"/>
    <s v="Zon"/>
    <s v="2008 Zon-PV"/>
    <s v="***"/>
    <s v="***"/>
    <s v="7881**"/>
    <s v="EMMER-COMPASCUUM"/>
    <s v="Drenthe"/>
    <n v="3.4199999999999999E-3"/>
    <n v="2.9069999999999996"/>
    <n v="15"/>
    <n v="15027.58"/>
    <x v="0"/>
    <x v="0"/>
    <x v="0"/>
    <x v="2"/>
  </r>
  <r>
    <s v="SDE 2008"/>
    <s v="SDE0800482"/>
    <s v="Zon"/>
    <s v="2008 Zon-PV"/>
    <s v="***"/>
    <s v="***"/>
    <s v="9471**"/>
    <s v="ZUIDLAREN"/>
    <s v="Drenthe"/>
    <n v="3.5000000000000001E-3"/>
    <n v="2.9750000000000001"/>
    <n v="15"/>
    <n v="14157.05"/>
    <x v="0"/>
    <x v="0"/>
    <x v="0"/>
    <x v="8"/>
  </r>
  <r>
    <s v="SDE 2008"/>
    <s v="SDE0800513"/>
    <s v="Zon"/>
    <s v="2008 Zon-PV"/>
    <s v="***"/>
    <s v="***"/>
    <s v="9444**"/>
    <s v="GROLLOO"/>
    <s v="Drenthe"/>
    <n v="1.7099999999999999E-3"/>
    <n v="1.454"/>
    <n v="15"/>
    <n v="7755.63"/>
    <x v="0"/>
    <x v="0"/>
    <x v="0"/>
    <x v="7"/>
  </r>
  <r>
    <s v="SDE 2008"/>
    <s v="SDE0800537"/>
    <s v="Zon"/>
    <s v="2008 Zon-PV"/>
    <s v="***"/>
    <s v="***"/>
    <s v="9311**"/>
    <s v="NIEUW-RODEN"/>
    <s v="Drenthe"/>
    <n v="6.2E-4"/>
    <n v="0.52700000000000002"/>
    <n v="15"/>
    <n v="2730.39"/>
    <x v="0"/>
    <x v="0"/>
    <x v="0"/>
    <x v="6"/>
  </r>
  <r>
    <s v="SDE 2008"/>
    <s v="SDE0800571"/>
    <s v="Zon"/>
    <s v="2008 Zon-PV"/>
    <s v="Gerto Beheer B.V."/>
    <s v="Hoofdstraat 35"/>
    <s v="9454PK"/>
    <s v="EKEHAAR"/>
    <s v="Drenthe"/>
    <n v="3.4199999999999999E-3"/>
    <n v="2.9069999999999996"/>
    <n v="15"/>
    <n v="15315.01"/>
    <x v="0"/>
    <x v="0"/>
    <x v="0"/>
    <x v="7"/>
  </r>
  <r>
    <s v="SDE 2008"/>
    <s v="SDE0800618"/>
    <s v="Zon"/>
    <s v="2008 Zon-PV"/>
    <s v="***"/>
    <s v="***"/>
    <s v="9331**"/>
    <s v="NORG"/>
    <s v="Drenthe"/>
    <n v="3.5000000000000001E-3"/>
    <n v="2.9750000000000001"/>
    <n v="15"/>
    <n v="15486.93"/>
    <x v="0"/>
    <x v="0"/>
    <x v="0"/>
    <x v="6"/>
  </r>
  <r>
    <s v="SDE 2008"/>
    <s v="SDE0800848"/>
    <s v="Zon"/>
    <s v="2008 Zon-PV"/>
    <s v="***"/>
    <s v="***"/>
    <s v="7921**"/>
    <s v="ZUIDWOLDE DR"/>
    <s v="Drenthe"/>
    <n v="3.4199999999999999E-3"/>
    <n v="2.9069999999999996"/>
    <n v="15"/>
    <n v="15375.2"/>
    <x v="0"/>
    <x v="0"/>
    <x v="0"/>
    <x v="9"/>
  </r>
  <r>
    <s v="SDE 2008"/>
    <s v="SDE0800915"/>
    <s v="Zon"/>
    <s v="2008 Zon-PV"/>
    <s v="***"/>
    <s v="***"/>
    <s v="9435**"/>
    <s v="BRUNTINGE"/>
    <s v="Drenthe"/>
    <n v="3.5000000000000001E-3"/>
    <n v="2.9750000000000001"/>
    <n v="15"/>
    <n v="15556.42"/>
    <x v="0"/>
    <x v="0"/>
    <x v="0"/>
    <x v="5"/>
  </r>
  <r>
    <s v="SDE 2008"/>
    <s v="SDE0800992"/>
    <s v="Zon"/>
    <s v="2008 Zon-PV"/>
    <s v="***"/>
    <s v="***"/>
    <s v="7981**"/>
    <s v="DIEVER"/>
    <s v="Drenthe"/>
    <n v="2.0999999999999999E-3"/>
    <n v="1.7849999999999999"/>
    <n v="15"/>
    <n v="9500.44"/>
    <x v="0"/>
    <x v="0"/>
    <x v="0"/>
    <x v="0"/>
  </r>
  <r>
    <s v="SDE 2008"/>
    <s v="SDE0801048"/>
    <s v="Zon"/>
    <s v="2008 Zon-PV"/>
    <s v="Van Middelkoop C.V."/>
    <s v="Noordeinde 10"/>
    <s v="9497PL"/>
    <s v="DONDEREN"/>
    <s v="Drenthe"/>
    <n v="3.4199999999999999E-3"/>
    <n v="2.9069999999999996"/>
    <n v="15"/>
    <n v="14702.87"/>
    <x v="0"/>
    <x v="0"/>
    <x v="0"/>
    <x v="8"/>
  </r>
  <r>
    <s v="SDE 2008"/>
    <s v="SDE0801152"/>
    <s v="Zon"/>
    <s v="2008 Zon-PV"/>
    <s v="***"/>
    <s v="***"/>
    <s v="7933**"/>
    <s v="PESSE"/>
    <s v="Drenthe"/>
    <n v="1.6199999999999999E-3"/>
    <n v="1.377"/>
    <n v="15"/>
    <n v="7282"/>
    <x v="0"/>
    <x v="0"/>
    <x v="0"/>
    <x v="1"/>
  </r>
  <r>
    <s v="SDE 2008"/>
    <s v="SDE0801194"/>
    <s v="Zon"/>
    <s v="2008 Zon-PV"/>
    <s v="***"/>
    <s v="***"/>
    <s v="7991**"/>
    <s v="DWINGELOO"/>
    <s v="Drenthe"/>
    <n v="3.0000000000000001E-3"/>
    <n v="2.5499999999999998"/>
    <n v="15"/>
    <n v="12548.92"/>
    <x v="0"/>
    <x v="0"/>
    <x v="0"/>
    <x v="0"/>
  </r>
  <r>
    <s v="SDE 2008"/>
    <s v="SDE0801300"/>
    <s v="Zon"/>
    <s v="2008 Zon-PV"/>
    <s v="***"/>
    <s v="***"/>
    <s v="9474**"/>
    <s v="ZUIDLAARDERVEEN"/>
    <s v="Drenthe"/>
    <n v="1.1999999999999999E-3"/>
    <n v="1.02"/>
    <n v="15"/>
    <n v="5399.06"/>
    <x v="0"/>
    <x v="0"/>
    <x v="0"/>
    <x v="8"/>
  </r>
  <r>
    <s v="SDE 2008"/>
    <s v="SDE0801628"/>
    <s v="Zon"/>
    <s v="2008 Zon-PV"/>
    <s v="***"/>
    <s v="***"/>
    <s v="9461**"/>
    <s v="GIETEN"/>
    <s v="Drenthe"/>
    <n v="3.2000000000000002E-3"/>
    <n v="2.7199999999999998"/>
    <n v="15"/>
    <n v="13923.95"/>
    <x v="0"/>
    <x v="0"/>
    <x v="0"/>
    <x v="7"/>
  </r>
  <r>
    <s v="SDE 2008"/>
    <s v="SDE0801650"/>
    <s v="Zon"/>
    <s v="2008 Zon-PV"/>
    <s v="***"/>
    <s v="***"/>
    <s v="7741**"/>
    <s v="COEVORDEN"/>
    <s v="Drenthe"/>
    <n v="3.5000000000000001E-3"/>
    <n v="2.9750000000000001"/>
    <n v="15"/>
    <n v="15092.36"/>
    <x v="0"/>
    <x v="0"/>
    <x v="0"/>
    <x v="10"/>
  </r>
  <r>
    <s v="SDE 2008"/>
    <s v="SDE0801651"/>
    <s v="Zon"/>
    <s v="2008 Zon-PV"/>
    <s v="***"/>
    <s v="***"/>
    <s v="7751**"/>
    <s v="DALEN"/>
    <s v="Drenthe"/>
    <n v="3.2000000000000002E-3"/>
    <n v="2.7199999999999998"/>
    <n v="15"/>
    <n v="13966.17"/>
    <x v="0"/>
    <x v="0"/>
    <x v="0"/>
    <x v="10"/>
  </r>
  <r>
    <s v="SDE 2008"/>
    <s v="SDE0801689"/>
    <s v="Zon"/>
    <s v="2008 Zon-PV"/>
    <s v="***"/>
    <s v="***"/>
    <s v="7751**"/>
    <s v="DALEN"/>
    <s v="Drenthe"/>
    <n v="3.4199999999999999E-3"/>
    <n v="2.9069999999999996"/>
    <n v="15"/>
    <n v="13649.49"/>
    <x v="0"/>
    <x v="0"/>
    <x v="0"/>
    <x v="10"/>
  </r>
  <r>
    <s v="SDE 2008"/>
    <s v="SDE0801694"/>
    <s v="Zon"/>
    <s v="2008 Zon-PV"/>
    <s v="***"/>
    <s v="***"/>
    <s v="7964**"/>
    <s v="ANSEN"/>
    <s v="Drenthe"/>
    <n v="3.3649999999999999E-3"/>
    <n v="2.86"/>
    <n v="15"/>
    <n v="15031.95"/>
    <x v="0"/>
    <x v="0"/>
    <x v="0"/>
    <x v="9"/>
  </r>
  <r>
    <s v="SDE 2008"/>
    <s v="SDE0801746"/>
    <s v="Zon"/>
    <s v="2008 Zon-PV"/>
    <s v="***"/>
    <s v="***"/>
    <s v="9321**"/>
    <s v="PEIZE"/>
    <s v="Drenthe"/>
    <n v="3.4199999999999999E-3"/>
    <n v="2.9069999999999996"/>
    <n v="15"/>
    <n v="15404.65"/>
    <x v="0"/>
    <x v="0"/>
    <x v="0"/>
    <x v="6"/>
  </r>
  <r>
    <s v="SDE 2008"/>
    <s v="SDE0801776"/>
    <s v="Zon"/>
    <s v="2008 Zon-PV"/>
    <s v="***"/>
    <s v="***"/>
    <s v="7741**"/>
    <s v="COEVORDEN"/>
    <s v="Drenthe"/>
    <n v="3.5000000000000001E-3"/>
    <n v="2.9750000000000001"/>
    <n v="15"/>
    <n v="15266.54"/>
    <x v="0"/>
    <x v="0"/>
    <x v="0"/>
    <x v="10"/>
  </r>
  <r>
    <s v="SDE 2008"/>
    <s v="SDE0801811"/>
    <s v="Zon"/>
    <s v="2008 Zon-PV"/>
    <s v="***"/>
    <s v="***"/>
    <s v="7861**"/>
    <s v="OOSTERHESSELEN"/>
    <s v="Drenthe"/>
    <n v="3.0000000000000001E-3"/>
    <n v="2.5499999999999998"/>
    <n v="15"/>
    <n v="13512.78"/>
    <x v="0"/>
    <x v="0"/>
    <x v="0"/>
    <x v="10"/>
  </r>
  <r>
    <s v="SDE 2008"/>
    <s v="SDE0801904"/>
    <s v="Zon"/>
    <s v="2008 Zon-PV"/>
    <s v="***"/>
    <s v="***"/>
    <s v="9321**"/>
    <s v="PEIZE"/>
    <s v="Drenthe"/>
    <n v="2.0999999999999999E-3"/>
    <n v="1.7849999999999999"/>
    <n v="15"/>
    <n v="9378.2000000000007"/>
    <x v="0"/>
    <x v="0"/>
    <x v="0"/>
    <x v="6"/>
  </r>
  <r>
    <s v="SDE 2008"/>
    <s v="SDE0802320"/>
    <s v="Zon"/>
    <s v="2008 Zon-PV"/>
    <s v="***"/>
    <s v="***"/>
    <s v="7961**"/>
    <s v="RUINERWOLD"/>
    <s v="Drenthe"/>
    <n v="3.3999999999999998E-3"/>
    <n v="2.89"/>
    <n v="15"/>
    <n v="15475.79"/>
    <x v="0"/>
    <x v="0"/>
    <x v="0"/>
    <x v="9"/>
  </r>
  <r>
    <s v="SDE 2008"/>
    <s v="SDE0802329"/>
    <s v="Zon"/>
    <s v="2008 Zon-PV"/>
    <s v="***"/>
    <s v="***"/>
    <s v="7941**"/>
    <s v="MEPPEL"/>
    <s v="Drenthe"/>
    <n v="2.0400000000000001E-3"/>
    <n v="1.7340000000000002"/>
    <n v="15"/>
    <n v="8607.92"/>
    <x v="0"/>
    <x v="0"/>
    <x v="0"/>
    <x v="3"/>
  </r>
  <r>
    <s v="SDE 2008"/>
    <s v="SDE0802412"/>
    <s v="Zon"/>
    <s v="2008 Zon-PV"/>
    <s v="***"/>
    <s v="***"/>
    <s v="7921**"/>
    <s v="ZUIDWOLDE DR"/>
    <s v="Drenthe"/>
    <n v="3.2399999999999998E-3"/>
    <n v="2.754"/>
    <n v="15"/>
    <n v="13750.24"/>
    <x v="0"/>
    <x v="0"/>
    <x v="0"/>
    <x v="9"/>
  </r>
  <r>
    <s v="SDE 2008"/>
    <s v="SDE0802427"/>
    <s v="Zon"/>
    <s v="2008 Zon-PV"/>
    <s v="***"/>
    <s v="***"/>
    <s v="7815**"/>
    <s v="EMMEN"/>
    <s v="Drenthe"/>
    <n v="3.5000000000000001E-3"/>
    <n v="2.9750000000000001"/>
    <n v="15"/>
    <n v="15992.89"/>
    <x v="0"/>
    <x v="0"/>
    <x v="0"/>
    <x v="2"/>
  </r>
  <r>
    <s v="SDE 2008"/>
    <s v="SDE0802456"/>
    <s v="Zon"/>
    <s v="2008 Zon-PV"/>
    <s v="***"/>
    <s v="***"/>
    <s v="9321**"/>
    <s v="PEIZE"/>
    <s v="Drenthe"/>
    <n v="3.3999999999999998E-3"/>
    <n v="2.89"/>
    <n v="15"/>
    <n v="14748.08"/>
    <x v="0"/>
    <x v="0"/>
    <x v="0"/>
    <x v="6"/>
  </r>
  <r>
    <s v="SDE 2008"/>
    <s v="SDE0802506"/>
    <s v="Zon"/>
    <s v="2008 Zon-PV"/>
    <s v="***"/>
    <s v="***"/>
    <s v="7983**"/>
    <s v="WAPSE"/>
    <s v="Drenthe"/>
    <n v="3.5000000000000001E-3"/>
    <n v="2.9750000000000001"/>
    <n v="15"/>
    <n v="15761.54"/>
    <x v="0"/>
    <x v="0"/>
    <x v="0"/>
    <x v="0"/>
  </r>
  <r>
    <s v="SDE 2008"/>
    <s v="SDE0802507"/>
    <s v="Zon"/>
    <s v="2008 Zon-PV"/>
    <s v="***"/>
    <s v="***"/>
    <s v="7958**"/>
    <s v="KOEKANGE"/>
    <s v="Drenthe"/>
    <n v="3.5000000000000001E-3"/>
    <n v="2.9750000000000001"/>
    <n v="15"/>
    <n v="15907.97"/>
    <x v="0"/>
    <x v="0"/>
    <x v="0"/>
    <x v="9"/>
  </r>
  <r>
    <s v="SDE 2008"/>
    <s v="SDE0802546"/>
    <s v="Zon"/>
    <s v="2008 Zon-PV"/>
    <s v="***"/>
    <s v="***"/>
    <s v="9404**"/>
    <s v="ASSEN"/>
    <s v="Drenthe"/>
    <n v="1.7099999999999999E-3"/>
    <n v="1.454"/>
    <n v="15"/>
    <n v="7600.61"/>
    <x v="0"/>
    <x v="0"/>
    <x v="0"/>
    <x v="4"/>
  </r>
  <r>
    <s v="SDE 2008"/>
    <s v="SDE0802572"/>
    <s v="Zon"/>
    <s v="2008 Zon-PV"/>
    <s v="***"/>
    <s v="***"/>
    <s v="9422**"/>
    <s v="SMILDE"/>
    <s v="Drenthe"/>
    <n v="1.0499999999999999E-3"/>
    <n v="0.89300000000000002"/>
    <n v="15"/>
    <n v="4671.8500000000004"/>
    <x v="0"/>
    <x v="0"/>
    <x v="0"/>
    <x v="5"/>
  </r>
  <r>
    <s v="SDE 2008"/>
    <s v="SDE0802663"/>
    <s v="Zon"/>
    <s v="2008 Zon-PV"/>
    <s v="***"/>
    <s v="***"/>
    <s v="9404**"/>
    <s v="ASSEN"/>
    <s v="Drenthe"/>
    <n v="6.9999999999999999E-4"/>
    <n v="0.59500000000000008"/>
    <n v="15"/>
    <n v="3152.39"/>
    <x v="0"/>
    <x v="0"/>
    <x v="0"/>
    <x v="4"/>
  </r>
  <r>
    <s v="SDE 2008"/>
    <s v="SDE0802669"/>
    <s v="Zon"/>
    <s v="2008 Zon-PV"/>
    <s v="***"/>
    <s v="***"/>
    <s v="9404**"/>
    <s v="ASSEN"/>
    <s v="Drenthe"/>
    <n v="3.176E-3"/>
    <n v="2.7"/>
    <n v="15"/>
    <n v="14467.71"/>
    <x v="0"/>
    <x v="0"/>
    <x v="0"/>
    <x v="4"/>
  </r>
  <r>
    <s v="SDE 2008"/>
    <s v="SDE0802739"/>
    <s v="Zon"/>
    <s v="2008 Zon-PV"/>
    <s v="***"/>
    <s v="***"/>
    <s v="9454**"/>
    <s v="EKEHAAR"/>
    <s v="Drenthe"/>
    <n v="1.7099999999999999E-3"/>
    <n v="1.454"/>
    <n v="15"/>
    <n v="7781.48"/>
    <x v="0"/>
    <x v="0"/>
    <x v="0"/>
    <x v="7"/>
  </r>
  <r>
    <s v="SDE 2008"/>
    <s v="SDE0802891"/>
    <s v="Zon"/>
    <s v="2008 Zon-PV"/>
    <s v="***"/>
    <s v="***"/>
    <s v="7841**"/>
    <s v="SLEEN"/>
    <s v="Drenthe"/>
    <n v="1.1000000000000001E-3"/>
    <n v="0.93500000000000005"/>
    <n v="15"/>
    <n v="4972.4799999999996"/>
    <x v="0"/>
    <x v="0"/>
    <x v="0"/>
    <x v="10"/>
  </r>
  <r>
    <s v="SDE 2008"/>
    <s v="SDE0803309"/>
    <s v="Zon"/>
    <s v="2008 Zon-PV"/>
    <s v="***"/>
    <s v="***"/>
    <s v="9413**"/>
    <s v="BEILEN"/>
    <s v="Drenthe"/>
    <n v="3.4199999999999999E-3"/>
    <n v="2.9069999999999996"/>
    <n v="15"/>
    <n v="15348.98"/>
    <x v="0"/>
    <x v="0"/>
    <x v="0"/>
    <x v="5"/>
  </r>
  <r>
    <s v="SDE 2008"/>
    <s v="SDE0803613"/>
    <s v="Zon"/>
    <s v="2008 Zon-PV"/>
    <s v="***"/>
    <s v="***"/>
    <s v="7843**"/>
    <s v="ERM"/>
    <s v="Drenthe"/>
    <n v="3.5000000000000001E-3"/>
    <n v="2.9750000000000001"/>
    <n v="15"/>
    <n v="15711.26"/>
    <x v="0"/>
    <x v="0"/>
    <x v="0"/>
    <x v="10"/>
  </r>
  <r>
    <s v="SDE 2008"/>
    <s v="SDE0803725"/>
    <s v="Zon"/>
    <s v="2008 Zon-PV"/>
    <s v="***"/>
    <s v="***"/>
    <s v="9463**"/>
    <s v="EEXT"/>
    <s v="Drenthe"/>
    <n v="1.8E-3"/>
    <n v="1.53"/>
    <n v="15"/>
    <n v="8096.94"/>
    <x v="0"/>
    <x v="0"/>
    <x v="0"/>
    <x v="7"/>
  </r>
  <r>
    <s v="SDE 2008"/>
    <s v="SDE0803728"/>
    <s v="Zon"/>
    <s v="2008 Zon-PV"/>
    <s v="***"/>
    <s v="***"/>
    <s v="9315**"/>
    <s v="RODERWOLDE"/>
    <s v="Drenthe"/>
    <n v="3.5000000000000001E-3"/>
    <n v="2.9750000000000001"/>
    <n v="15"/>
    <n v="15821.49"/>
    <x v="0"/>
    <x v="0"/>
    <x v="0"/>
    <x v="6"/>
  </r>
  <r>
    <s v="SDE 2008"/>
    <s v="SDE0803784"/>
    <s v="Zon"/>
    <s v="2008 Zon-PV"/>
    <s v="***"/>
    <s v="***"/>
    <s v="7957**"/>
    <s v="DE WIJK"/>
    <s v="Drenthe"/>
    <n v="3.0000000000000001E-3"/>
    <n v="2.5499999999999998"/>
    <n v="15"/>
    <n v="13245.11"/>
    <x v="0"/>
    <x v="0"/>
    <x v="0"/>
    <x v="9"/>
  </r>
  <r>
    <s v="SDE 2008"/>
    <s v="SDE0803842"/>
    <s v="Zon"/>
    <s v="2008 Zon-PV"/>
    <s v="***"/>
    <s v="***"/>
    <s v="7943**"/>
    <s v="MEPPEL"/>
    <s v="Drenthe"/>
    <n v="3.2000000000000002E-3"/>
    <n v="2.7199999999999998"/>
    <n v="15"/>
    <n v="14397.51"/>
    <x v="0"/>
    <x v="0"/>
    <x v="0"/>
    <x v="3"/>
  </r>
  <r>
    <s v="SDE 2008"/>
    <s v="SDE0803849"/>
    <s v="Zon"/>
    <s v="2008 Zon-PV"/>
    <s v="***"/>
    <s v="***"/>
    <s v="9401**"/>
    <s v="ASSEN"/>
    <s v="Drenthe"/>
    <n v="2.4099999999999998E-3"/>
    <n v="2.0489999999999999"/>
    <n v="15"/>
    <n v="10953.8"/>
    <x v="0"/>
    <x v="0"/>
    <x v="0"/>
    <x v="4"/>
  </r>
  <r>
    <s v="SDE 2008"/>
    <s v="SDE0803864"/>
    <s v="Zon"/>
    <s v="2008 Zon-PV"/>
    <s v="***"/>
    <s v="***"/>
    <s v="9462**"/>
    <s v="GASSELTE"/>
    <s v="Drenthe"/>
    <n v="1.6199999999999999E-3"/>
    <n v="1.377"/>
    <n v="15"/>
    <n v="7169"/>
    <x v="0"/>
    <x v="0"/>
    <x v="0"/>
    <x v="7"/>
  </r>
  <r>
    <s v="SDE 2008"/>
    <s v="SDE0803878"/>
    <s v="Zon"/>
    <s v="2008 Zon-PV"/>
    <s v="***"/>
    <s v="***"/>
    <s v="9312**"/>
    <s v="NIETAP"/>
    <s v="Drenthe"/>
    <n v="3.4199999999999999E-3"/>
    <n v="2.9069999999999996"/>
    <n v="15"/>
    <n v="15152.39"/>
    <x v="0"/>
    <x v="0"/>
    <x v="0"/>
    <x v="6"/>
  </r>
  <r>
    <s v="SDE 2008"/>
    <s v="SDE0803898"/>
    <s v="Zon"/>
    <s v="2008 Zon-PV"/>
    <s v="***"/>
    <s v="***"/>
    <s v="9481**"/>
    <s v="VRIES"/>
    <s v="Drenthe"/>
    <n v="3.2000000000000002E-3"/>
    <n v="2.7199999999999998"/>
    <n v="15"/>
    <n v="14333.76"/>
    <x v="0"/>
    <x v="0"/>
    <x v="0"/>
    <x v="8"/>
  </r>
  <r>
    <s v="SDE 2008"/>
    <s v="SDE0804058"/>
    <s v="Zon"/>
    <s v="2008 Zon-PV"/>
    <s v="***"/>
    <s v="***"/>
    <s v="7957**"/>
    <s v="DE WIJK"/>
    <s v="Drenthe"/>
    <n v="1.1999999999999999E-3"/>
    <n v="1.02"/>
    <n v="15"/>
    <n v="5292.49"/>
    <x v="0"/>
    <x v="0"/>
    <x v="0"/>
    <x v="9"/>
  </r>
  <r>
    <s v="SDE 2008"/>
    <s v="SDE0804069"/>
    <s v="Zon"/>
    <s v="2008 Zon-PV"/>
    <s v="***"/>
    <s v="***"/>
    <s v="7742**"/>
    <s v="COEVORDEN"/>
    <s v="Drenthe"/>
    <n v="1.5E-3"/>
    <n v="1.2749999999999999"/>
    <n v="15"/>
    <n v="6492.89"/>
    <x v="0"/>
    <x v="0"/>
    <x v="0"/>
    <x v="10"/>
  </r>
  <r>
    <s v="SDE 2008"/>
    <s v="SDE0804546"/>
    <s v="Zon"/>
    <s v="2008 Zon-PV"/>
    <s v="***"/>
    <s v="***"/>
    <s v="9403**"/>
    <s v="ASSEN"/>
    <s v="Drenthe"/>
    <n v="6.9999999999999999E-4"/>
    <n v="0.59500000000000008"/>
    <n v="15"/>
    <n v="2904.43"/>
    <x v="0"/>
    <x v="0"/>
    <x v="0"/>
    <x v="4"/>
  </r>
  <r>
    <s v="SDE 2008"/>
    <s v="SDE0804563"/>
    <s v="Zon"/>
    <s v="2008 Zon-PV"/>
    <s v="***"/>
    <s v="***"/>
    <s v="7824**"/>
    <s v="EMMEN"/>
    <s v="Drenthe"/>
    <n v="3.5000000000000001E-3"/>
    <n v="2.9750000000000001"/>
    <n v="15"/>
    <n v="15481.26"/>
    <x v="0"/>
    <x v="0"/>
    <x v="0"/>
    <x v="2"/>
  </r>
  <r>
    <s v="SDE 2008"/>
    <s v="SDE0804571"/>
    <s v="Zon"/>
    <s v="2008 Zon-PV"/>
    <s v="***"/>
    <s v="***"/>
    <s v="7761**"/>
    <s v="SCHOONEBEEK"/>
    <s v="Drenthe"/>
    <n v="3.5000000000000001E-3"/>
    <n v="2.9750000000000001"/>
    <n v="15"/>
    <n v="13944.77"/>
    <x v="0"/>
    <x v="0"/>
    <x v="0"/>
    <x v="2"/>
  </r>
  <r>
    <s v="SDE 2008"/>
    <s v="SDE0804704"/>
    <s v="Zon"/>
    <s v="2008 Zon-PV"/>
    <s v="***"/>
    <s v="***"/>
    <s v="9403**"/>
    <s v="ASSEN"/>
    <s v="Drenthe"/>
    <n v="2.9750000000000002E-3"/>
    <n v="2.5290000000000004"/>
    <n v="15"/>
    <n v="12846.33"/>
    <x v="0"/>
    <x v="0"/>
    <x v="0"/>
    <x v="4"/>
  </r>
  <r>
    <s v="SDE 2008"/>
    <s v="SDE0804839"/>
    <s v="Zon"/>
    <s v="2008 Zon-PV"/>
    <s v="***"/>
    <s v="***"/>
    <s v="7854**"/>
    <s v="AALDEN"/>
    <s v="Drenthe"/>
    <n v="6.9999999999999999E-4"/>
    <n v="0.59500000000000008"/>
    <n v="15"/>
    <n v="3101.25"/>
    <x v="0"/>
    <x v="0"/>
    <x v="0"/>
    <x v="10"/>
  </r>
  <r>
    <s v="SDE 2008"/>
    <s v="SDE0804923"/>
    <s v="Zon"/>
    <s v="2008 Zon-PV"/>
    <s v="***"/>
    <s v="***"/>
    <s v="7895**"/>
    <s v="ROSWINKEL"/>
    <s v="Drenthe"/>
    <n v="2.0400000000000001E-3"/>
    <n v="1.7340000000000002"/>
    <n v="15"/>
    <n v="9178.35"/>
    <x v="0"/>
    <x v="0"/>
    <x v="0"/>
    <x v="2"/>
  </r>
  <r>
    <s v="SDE 2008"/>
    <s v="SDE0805067"/>
    <s v="Zon"/>
    <s v="2008 Zon-PV"/>
    <s v="***"/>
    <s v="***"/>
    <s v="7983**"/>
    <s v="WAPSE"/>
    <s v="Drenthe"/>
    <n v="1.4E-3"/>
    <n v="1.1900000000000002"/>
    <n v="15"/>
    <n v="6285.26"/>
    <x v="0"/>
    <x v="0"/>
    <x v="0"/>
    <x v="0"/>
  </r>
  <r>
    <s v="SDE 2008"/>
    <s v="SDE0805097"/>
    <s v="Zon"/>
    <s v="2008 Zon-PV"/>
    <s v="***"/>
    <s v="***"/>
    <s v="9528**"/>
    <s v="BUINEN"/>
    <s v="Drenthe"/>
    <n v="3.5000000000000001E-3"/>
    <n v="2.9750000000000001"/>
    <n v="15"/>
    <n v="15533.35"/>
    <x v="0"/>
    <x v="0"/>
    <x v="0"/>
    <x v="11"/>
  </r>
  <r>
    <s v="SDE 2008"/>
    <s v="SDE0805234"/>
    <s v="Zon"/>
    <s v="2008 Zon-PV"/>
    <s v="***"/>
    <s v="***"/>
    <s v="7911**"/>
    <s v="NIEUWEROORD"/>
    <s v="Drenthe"/>
    <n v="3.5000000000000001E-3"/>
    <n v="2.9750000000000001"/>
    <n v="15"/>
    <n v="15544.94"/>
    <x v="0"/>
    <x v="0"/>
    <x v="0"/>
    <x v="1"/>
  </r>
  <r>
    <s v="SDE 2008"/>
    <s v="SDE0805793"/>
    <s v="Zon"/>
    <s v="2008 Zon-PV"/>
    <s v="***"/>
    <s v="***"/>
    <s v="9418**"/>
    <s v="WIJSTER"/>
    <s v="Drenthe"/>
    <n v="3.5000000000000001E-3"/>
    <n v="2.9750000000000001"/>
    <n v="15"/>
    <n v="15599.4"/>
    <x v="0"/>
    <x v="0"/>
    <x v="0"/>
    <x v="5"/>
  </r>
  <r>
    <s v="SDE 2008"/>
    <s v="SDE0805802"/>
    <s v="Zon"/>
    <s v="2008 Zon-PV"/>
    <s v="***"/>
    <s v="***"/>
    <s v="7891**"/>
    <s v="KLAZIENAVEEN"/>
    <s v="Drenthe"/>
    <n v="3.5000000000000001E-3"/>
    <n v="2.9750000000000001"/>
    <n v="15"/>
    <n v="15924.42"/>
    <x v="0"/>
    <x v="0"/>
    <x v="0"/>
    <x v="2"/>
  </r>
  <r>
    <s v="SDE 2008"/>
    <s v="SDE0805834"/>
    <s v="Zon"/>
    <s v="2008 Zon-PV"/>
    <s v="***"/>
    <s v="***"/>
    <s v="7943**"/>
    <s v="MEPPEL"/>
    <s v="Drenthe"/>
    <n v="3.5000000000000001E-3"/>
    <n v="2.9750000000000001"/>
    <n v="15"/>
    <n v="13926.35"/>
    <x v="0"/>
    <x v="0"/>
    <x v="0"/>
    <x v="3"/>
  </r>
  <r>
    <s v="SDE 2008"/>
    <s v="SDE0806402"/>
    <s v="Afval"/>
    <s v="2008 Afvalverbranding (HE)"/>
    <s v="***"/>
    <s v="***"/>
    <s v="7742**"/>
    <s v="COEVORDEN"/>
    <s v="Drenthe"/>
    <n v="45.254123999999997"/>
    <n v="175586"/>
    <n v="15"/>
    <n v="101521611"/>
    <x v="1"/>
    <x v="0"/>
    <x v="1"/>
    <x v="10"/>
  </r>
  <r>
    <s v="SDE 2008"/>
    <s v="SDE0807200"/>
    <s v="Zon"/>
    <s v="2008 Zon-PV"/>
    <s v="***"/>
    <s v="***"/>
    <s v="9761**"/>
    <s v="EELDE"/>
    <s v="Drenthe"/>
    <n v="1.75E-3"/>
    <n v="1.488"/>
    <n v="15"/>
    <n v="7577.14"/>
    <x v="0"/>
    <x v="0"/>
    <x v="0"/>
    <x v="8"/>
  </r>
  <r>
    <s v="SDE 2008"/>
    <s v="SDE0807404"/>
    <s v="Zon"/>
    <s v="2008 Zon-PV"/>
    <s v="***"/>
    <s v="***"/>
    <s v="9331**"/>
    <s v="NORG"/>
    <s v="Drenthe"/>
    <n v="6.9999999999999999E-4"/>
    <n v="0.59500000000000008"/>
    <n v="15"/>
    <n v="3950.25"/>
    <x v="0"/>
    <x v="0"/>
    <x v="0"/>
    <x v="6"/>
  </r>
  <r>
    <s v="SDE 2008"/>
    <s v="SDE0807528"/>
    <s v="Zon"/>
    <s v="2008 Zon-PV"/>
    <s v="***"/>
    <s v="***"/>
    <s v="7921**"/>
    <s v="ZUIDWOLDE DR"/>
    <s v="Drenthe"/>
    <n v="1.8E-3"/>
    <n v="1.53"/>
    <n v="15"/>
    <n v="8116.92"/>
    <x v="0"/>
    <x v="0"/>
    <x v="0"/>
    <x v="9"/>
  </r>
  <r>
    <s v="SDE 2008"/>
    <s v="SDE0807695"/>
    <s v="Zon"/>
    <s v="2008 Zon-PV"/>
    <s v="***"/>
    <s v="***"/>
    <s v="9403**"/>
    <s v="ASSEN"/>
    <s v="Drenthe"/>
    <n v="3.2000000000000002E-3"/>
    <n v="2.7199999999999998"/>
    <n v="15"/>
    <n v="14430.17"/>
    <x v="0"/>
    <x v="0"/>
    <x v="0"/>
    <x v="4"/>
  </r>
  <r>
    <s v="SDE 2008"/>
    <s v="SDE0807710"/>
    <s v="Zon"/>
    <s v="2008 Zon-PV"/>
    <s v="***"/>
    <s v="***"/>
    <s v="7904**"/>
    <s v="HOOGEVEEN"/>
    <s v="Drenthe"/>
    <n v="2.16E-3"/>
    <n v="1.8359999999999999"/>
    <n v="15"/>
    <n v="9687.5"/>
    <x v="0"/>
    <x v="0"/>
    <x v="0"/>
    <x v="1"/>
  </r>
  <r>
    <s v="SDE 2008"/>
    <s v="SDE0807826"/>
    <s v="Zon"/>
    <s v="2008 Zon-PV"/>
    <s v="***"/>
    <s v="***"/>
    <s v="7957**"/>
    <s v="DE WIJK"/>
    <s v="Drenthe"/>
    <n v="8.7500000000000002E-4"/>
    <n v="0.74399999999999999"/>
    <n v="15"/>
    <n v="3871.32"/>
    <x v="0"/>
    <x v="0"/>
    <x v="0"/>
    <x v="9"/>
  </r>
  <r>
    <s v="SDE 2008"/>
    <s v="SDE0807871"/>
    <s v="Zon"/>
    <s v="2008 Zon-PV"/>
    <s v="***"/>
    <s v="***"/>
    <s v="9301**"/>
    <s v="RODEN"/>
    <s v="Drenthe"/>
    <n v="3.3400000000000001E-3"/>
    <n v="2.839"/>
    <n v="15"/>
    <n v="15098.38"/>
    <x v="0"/>
    <x v="0"/>
    <x v="0"/>
    <x v="6"/>
  </r>
  <r>
    <s v="SDE 2008"/>
    <s v="SDE0807874"/>
    <s v="Zon"/>
    <s v="2008 Zon-PV"/>
    <s v="***"/>
    <s v="***"/>
    <s v="9333**"/>
    <s v="LANGELO"/>
    <s v="Drenthe"/>
    <n v="2.0999999999999999E-3"/>
    <n v="1.7849999999999999"/>
    <n v="15"/>
    <n v="9409.7999999999993"/>
    <x v="0"/>
    <x v="0"/>
    <x v="0"/>
    <x v="6"/>
  </r>
  <r>
    <s v="SDE 2008"/>
    <s v="SDE0807904"/>
    <s v="Zon"/>
    <s v="2008 Zon-PV"/>
    <s v="***"/>
    <s v="***"/>
    <s v="7908**"/>
    <s v="HOOGEVEEN"/>
    <s v="Drenthe"/>
    <n v="3.4880000000000002E-3"/>
    <n v="2.9650000000000003"/>
    <n v="15"/>
    <n v="15564.36"/>
    <x v="0"/>
    <x v="0"/>
    <x v="0"/>
    <x v="1"/>
  </r>
  <r>
    <s v="SDE 2008"/>
    <s v="SDE0808068"/>
    <s v="Zon"/>
    <s v="2008 Zon-PV"/>
    <s v="***"/>
    <s v="***"/>
    <s v="9401**"/>
    <s v="ASSEN"/>
    <s v="Drenthe"/>
    <n v="2.6719999999999999E-3"/>
    <n v="2.2709999999999999"/>
    <n v="15"/>
    <n v="10807.25"/>
    <x v="0"/>
    <x v="0"/>
    <x v="0"/>
    <x v="4"/>
  </r>
  <r>
    <s v="SDE 2008"/>
    <s v="SDE0808318"/>
    <s v="Zon"/>
    <s v="2008 Zon-PV"/>
    <s v="***"/>
    <s v="***"/>
    <s v="7991**"/>
    <s v="DWINGELOO"/>
    <s v="Drenthe"/>
    <n v="1.2999999999999999E-3"/>
    <n v="1.105"/>
    <n v="15"/>
    <n v="5554.32"/>
    <x v="0"/>
    <x v="0"/>
    <x v="0"/>
    <x v="0"/>
  </r>
  <r>
    <s v="SDE 2008"/>
    <s v="SDE0808323"/>
    <s v="Zon"/>
    <s v="2008 Zon-PV"/>
    <s v="***"/>
    <s v="***"/>
    <s v="7963**"/>
    <s v="RUINEN"/>
    <s v="Drenthe"/>
    <n v="6.0400000000000004E-4"/>
    <n v="0.51300000000000001"/>
    <n v="15"/>
    <n v="2673.75"/>
    <x v="0"/>
    <x v="0"/>
    <x v="0"/>
    <x v="9"/>
  </r>
  <r>
    <s v="SDE 2008"/>
    <s v="SDE0808341"/>
    <s v="Zon"/>
    <s v="2008 Zon-PV"/>
    <s v="***"/>
    <s v="***"/>
    <s v="7887**"/>
    <s v="ERICA"/>
    <s v="Drenthe"/>
    <n v="3.4199999999999999E-3"/>
    <n v="2.9069999999999996"/>
    <n v="15"/>
    <n v="15489.28"/>
    <x v="0"/>
    <x v="0"/>
    <x v="0"/>
    <x v="2"/>
  </r>
  <r>
    <s v="SDE 2008"/>
    <s v="SDE0808372"/>
    <s v="Zon"/>
    <s v="2008 Zon-PV"/>
    <s v="***"/>
    <s v="***"/>
    <s v="7827**"/>
    <s v="EMMEN"/>
    <s v="Drenthe"/>
    <n v="3.5000000000000001E-3"/>
    <n v="2.9750000000000001"/>
    <n v="15"/>
    <n v="14790.78"/>
    <x v="0"/>
    <x v="0"/>
    <x v="0"/>
    <x v="2"/>
  </r>
  <r>
    <s v="SDE 2008"/>
    <s v="SDE0808391"/>
    <s v="Zon"/>
    <s v="2008 Zon-PV"/>
    <s v="***"/>
    <s v="***"/>
    <s v="7849**"/>
    <s v="DE KIEL"/>
    <s v="Drenthe"/>
    <n v="2.16E-3"/>
    <n v="1.8359999999999999"/>
    <n v="15"/>
    <n v="9693.94"/>
    <x v="0"/>
    <x v="0"/>
    <x v="0"/>
    <x v="10"/>
  </r>
  <r>
    <s v="SDE 2008"/>
    <s v="SDE0808534"/>
    <s v="Zon"/>
    <s v="2008 Zon-PV"/>
    <s v="***"/>
    <s v="***"/>
    <s v="9524**"/>
    <s v="BUINERVEEN"/>
    <s v="Drenthe"/>
    <n v="3.0000000000000001E-3"/>
    <n v="2.5499999999999998"/>
    <n v="15"/>
    <n v="13507.51"/>
    <x v="0"/>
    <x v="0"/>
    <x v="0"/>
    <x v="11"/>
  </r>
  <r>
    <s v="SDE 2008"/>
    <s v="SDE0808576"/>
    <s v="Zon"/>
    <s v="2008 Zon-PV"/>
    <s v="Beheer- en Beleggingsmaatschappij Van Zuiden B.V."/>
    <s v="Hoofdstraat 206a"/>
    <s v="7901JX"/>
    <s v="HOOGEVEEN"/>
    <s v="Drenthe"/>
    <n v="3.3600000000000001E-3"/>
    <n v="2.8560000000000003"/>
    <n v="15"/>
    <n v="14924.25"/>
    <x v="0"/>
    <x v="0"/>
    <x v="0"/>
    <x v="1"/>
  </r>
  <r>
    <s v="SDE 2008"/>
    <s v="SDE0808594"/>
    <s v="Zon"/>
    <s v="2008 Zon-PV"/>
    <s v="***"/>
    <s v="***"/>
    <s v="9401**"/>
    <s v="ASSEN"/>
    <s v="Drenthe"/>
    <n v="3.5000000000000001E-3"/>
    <n v="2.9750000000000001"/>
    <n v="15"/>
    <n v="15442.37"/>
    <x v="0"/>
    <x v="0"/>
    <x v="0"/>
    <x v="4"/>
  </r>
  <r>
    <s v="SDE 2008"/>
    <s v="SDE0808773"/>
    <s v="Zon"/>
    <s v="2008 Zon-PV"/>
    <s v="***"/>
    <s v="***"/>
    <s v="7943**"/>
    <s v="MEPPEL"/>
    <s v="Drenthe"/>
    <n v="3.5000000000000001E-3"/>
    <n v="2.9750000000000001"/>
    <n v="15"/>
    <n v="15677.53"/>
    <x v="0"/>
    <x v="0"/>
    <x v="0"/>
    <x v="3"/>
  </r>
  <r>
    <s v="SDE 2008"/>
    <s v="SDE0808822"/>
    <s v="Zon"/>
    <s v="2008 Zon-PV"/>
    <s v="***"/>
    <s v="***"/>
    <s v="9451**"/>
    <s v="ROLDE"/>
    <s v="Drenthe"/>
    <n v="2.0999999999999999E-3"/>
    <n v="1.7849999999999999"/>
    <n v="15"/>
    <n v="8800.9500000000007"/>
    <x v="0"/>
    <x v="0"/>
    <x v="0"/>
    <x v="7"/>
  </r>
  <r>
    <s v="SDE 2008"/>
    <s v="SDE0808823"/>
    <s v="Zon"/>
    <s v="2008 Zon-PV"/>
    <s v="***"/>
    <s v="***"/>
    <s v="7943**"/>
    <s v="MEPPEL"/>
    <s v="Drenthe"/>
    <n v="3.5000000000000001E-3"/>
    <n v="2.9750000000000001"/>
    <n v="15"/>
    <n v="15836.48"/>
    <x v="0"/>
    <x v="0"/>
    <x v="0"/>
    <x v="3"/>
  </r>
  <r>
    <s v="SDE 2008"/>
    <s v="SDE0808857"/>
    <s v="Zon"/>
    <s v="2008 Zon-PV"/>
    <s v="***"/>
    <s v="***"/>
    <s v="7961**"/>
    <s v="RUINERWOLD"/>
    <s v="Drenthe"/>
    <n v="6.0400000000000004E-4"/>
    <n v="0.51300000000000001"/>
    <n v="15"/>
    <n v="2183.83"/>
    <x v="0"/>
    <x v="0"/>
    <x v="0"/>
    <x v="9"/>
  </r>
  <r>
    <s v="SDE 2008"/>
    <s v="SDE0808861"/>
    <s v="Zon"/>
    <s v="2008 Zon-PV"/>
    <s v="***"/>
    <s v="***"/>
    <s v="9475**"/>
    <s v="MIDLAREN"/>
    <s v="Drenthe"/>
    <n v="2E-3"/>
    <n v="1.7"/>
    <n v="15"/>
    <n v="9095.08"/>
    <x v="0"/>
    <x v="0"/>
    <x v="0"/>
    <x v="8"/>
  </r>
  <r>
    <s v="SDE 2008"/>
    <s v="SDE0809009"/>
    <s v="Zon"/>
    <s v="2008 Zon-PV"/>
    <s v="***"/>
    <s v="***"/>
    <s v="7823**"/>
    <s v="EMMEN"/>
    <s v="Drenthe"/>
    <n v="3.2399999999999998E-3"/>
    <n v="2.754"/>
    <n v="15"/>
    <n v="14256.16"/>
    <x v="0"/>
    <x v="0"/>
    <x v="0"/>
    <x v="2"/>
  </r>
  <r>
    <s v="SDE 2008"/>
    <s v="SDE0809048"/>
    <s v="Zon"/>
    <s v="2008 Zon-PV"/>
    <s v="***"/>
    <s v="***"/>
    <s v="7918**"/>
    <s v="NIEUWLANDE"/>
    <s v="Drenthe"/>
    <n v="3.5000000000000001E-3"/>
    <n v="2.9750000000000001"/>
    <n v="15"/>
    <n v="15787.17"/>
    <x v="0"/>
    <x v="0"/>
    <x v="0"/>
    <x v="1"/>
  </r>
  <r>
    <s v="SDE 2008"/>
    <s v="SDE0809148"/>
    <s v="Zon"/>
    <s v="2008 Zon-PV"/>
    <s v="***"/>
    <s v="***"/>
    <s v="9403**"/>
    <s v="ASSEN"/>
    <s v="Drenthe"/>
    <n v="3.0000000000000001E-3"/>
    <n v="2.5499999999999998"/>
    <n v="15"/>
    <n v="13092.26"/>
    <x v="0"/>
    <x v="0"/>
    <x v="0"/>
    <x v="4"/>
  </r>
  <r>
    <s v="SDE 2008"/>
    <s v="SDE0809160"/>
    <s v="Zon"/>
    <s v="2008 Zon-PV"/>
    <s v="***"/>
    <s v="***"/>
    <s v="9422**"/>
    <s v="SMILDE"/>
    <s v="Drenthe"/>
    <n v="1.8E-3"/>
    <n v="1.53"/>
    <n v="15"/>
    <n v="7865.71"/>
    <x v="0"/>
    <x v="0"/>
    <x v="0"/>
    <x v="5"/>
  </r>
  <r>
    <s v="SDE 2008"/>
    <s v="SDE0809174"/>
    <s v="Zon"/>
    <s v="2008 Zon-PV"/>
    <s v="***"/>
    <s v="***"/>
    <s v="7411**"/>
    <s v="BEILEN"/>
    <s v="Drenthe"/>
    <n v="6.4000000000000005E-4"/>
    <n v="0.54400000000000004"/>
    <n v="15"/>
    <n v="2871.29"/>
    <x v="0"/>
    <x v="0"/>
    <x v="0"/>
    <x v="5"/>
  </r>
  <r>
    <s v="SDE 2008"/>
    <s v="SDE0809301"/>
    <s v="Zon"/>
    <s v="2008 Zon-PV"/>
    <s v="***"/>
    <s v="***"/>
    <s v="7861**"/>
    <s v="OOSTERHESSELEN"/>
    <s v="Drenthe"/>
    <n v="1.5200000000000001E-3"/>
    <n v="1.292"/>
    <n v="15"/>
    <n v="6838.92"/>
    <x v="0"/>
    <x v="0"/>
    <x v="0"/>
    <x v="10"/>
  </r>
  <r>
    <s v="SDE 2008"/>
    <s v="SDE0809512"/>
    <s v="Zon"/>
    <s v="2008 Zon-PV"/>
    <s v="***"/>
    <s v="***"/>
    <s v="7921**"/>
    <s v="ZUIDWOLDE DR"/>
    <s v="Drenthe"/>
    <n v="2.0999999999999999E-3"/>
    <n v="1.7849999999999999"/>
    <n v="15"/>
    <n v="9432.74"/>
    <x v="0"/>
    <x v="0"/>
    <x v="0"/>
    <x v="9"/>
  </r>
  <r>
    <s v="SDE 2008"/>
    <s v="SDE0809732"/>
    <s v="Zon"/>
    <s v="2008 Zon-PV"/>
    <s v="***"/>
    <s v="***"/>
    <s v="9461**"/>
    <s v="GIETEN"/>
    <s v="Drenthe"/>
    <n v="2.0999999999999999E-3"/>
    <n v="1.7849999999999999"/>
    <n v="15"/>
    <n v="9357.0400000000009"/>
    <x v="0"/>
    <x v="0"/>
    <x v="0"/>
    <x v="7"/>
  </r>
  <r>
    <s v="SDE 2008"/>
    <s v="SDE0809808"/>
    <s v="Zon"/>
    <s v="2008 Zon-PV"/>
    <s v="***"/>
    <s v="***"/>
    <s v="7921**"/>
    <s v="ZUIDWOLDE DR"/>
    <s v="Drenthe"/>
    <n v="1.0499999999999999E-3"/>
    <n v="0.89300000000000002"/>
    <n v="15"/>
    <n v="4536.8599999999997"/>
    <x v="0"/>
    <x v="0"/>
    <x v="0"/>
    <x v="9"/>
  </r>
  <r>
    <s v="SDE 2008"/>
    <s v="SDE0810043"/>
    <s v="Zon"/>
    <s v="2008 Zon-PV"/>
    <s v="***"/>
    <s v="***"/>
    <s v="9536**"/>
    <s v="EES"/>
    <s v="Drenthe"/>
    <n v="3.5000000000000001E-3"/>
    <n v="2.9750000000000001"/>
    <n v="15"/>
    <n v="14126.16"/>
    <x v="0"/>
    <x v="0"/>
    <x v="0"/>
    <x v="11"/>
  </r>
  <r>
    <s v="SDE 2008"/>
    <s v="SDE0810127"/>
    <s v="Zon"/>
    <s v="2008 Zon-PV"/>
    <s v="***"/>
    <s v="***"/>
    <s v="7971**"/>
    <s v="HAVELTE"/>
    <s v="Drenthe"/>
    <n v="3.5000000000000001E-3"/>
    <n v="2.9750000000000001"/>
    <n v="15"/>
    <n v="15755.05"/>
    <x v="0"/>
    <x v="0"/>
    <x v="0"/>
    <x v="0"/>
  </r>
  <r>
    <s v="SDE 2008"/>
    <s v="SDE0810149"/>
    <s v="Zon"/>
    <s v="2008 Zon-PV"/>
    <s v="***"/>
    <s v="***"/>
    <s v="7881**"/>
    <s v="EMMER-COMPASCUUM"/>
    <s v="Drenthe"/>
    <n v="6.0400000000000004E-4"/>
    <n v="0.51300000000000001"/>
    <n v="15"/>
    <n v="2696.64"/>
    <x v="0"/>
    <x v="0"/>
    <x v="0"/>
    <x v="2"/>
  </r>
  <r>
    <s v="SDE 2008"/>
    <s v="SDE0810205"/>
    <s v="Zon"/>
    <s v="2008 Zon-PV"/>
    <s v="***"/>
    <s v="***"/>
    <s v="7991**"/>
    <s v="DWINGELOO"/>
    <s v="Drenthe"/>
    <n v="1.1999999999999999E-3"/>
    <n v="1.02"/>
    <n v="15"/>
    <n v="4947.8599999999997"/>
    <x v="0"/>
    <x v="0"/>
    <x v="0"/>
    <x v="0"/>
  </r>
  <r>
    <s v="SDE 2008"/>
    <s v="SDE0810231"/>
    <s v="Zon"/>
    <s v="2008 Zon-PV"/>
    <s v="***"/>
    <s v="***"/>
    <s v="9431**"/>
    <s v="WESTERBORK"/>
    <s v="Drenthe"/>
    <n v="1.75E-3"/>
    <n v="1.488"/>
    <n v="15"/>
    <n v="7765.54"/>
    <x v="0"/>
    <x v="0"/>
    <x v="0"/>
    <x v="5"/>
  </r>
  <r>
    <s v="SDE 2008"/>
    <s v="SDE0810361"/>
    <s v="Zon"/>
    <s v="2008 Zon-PV"/>
    <s v="***"/>
    <s v="***"/>
    <s v="9481**"/>
    <s v="VRIES"/>
    <s v="Drenthe"/>
    <n v="6.4000000000000005E-4"/>
    <n v="0.54400000000000004"/>
    <n v="15"/>
    <n v="2914.86"/>
    <x v="0"/>
    <x v="0"/>
    <x v="0"/>
    <x v="8"/>
  </r>
  <r>
    <s v="SDE 2008"/>
    <s v="SDE0810463"/>
    <s v="Zon"/>
    <s v="2008 Zon-PV"/>
    <s v="***"/>
    <s v="***"/>
    <s v="7957**"/>
    <s v="DE WIJK"/>
    <s v="Drenthe"/>
    <n v="7.2000000000000005E-4"/>
    <n v="0.61199999999999999"/>
    <n v="15"/>
    <n v="3147.74"/>
    <x v="0"/>
    <x v="0"/>
    <x v="0"/>
    <x v="9"/>
  </r>
  <r>
    <s v="SDE 2008"/>
    <s v="SDE0810498"/>
    <s v="Zon"/>
    <s v="2008 Zon-PV"/>
    <s v="***"/>
    <s v="***"/>
    <s v="9421**"/>
    <s v="BOVENSMILDE"/>
    <s v="Drenthe"/>
    <n v="1.1999999999999999E-3"/>
    <n v="1.02"/>
    <n v="15"/>
    <n v="5337.96"/>
    <x v="0"/>
    <x v="0"/>
    <x v="0"/>
    <x v="5"/>
  </r>
  <r>
    <s v="SDE 2008"/>
    <s v="SDE0810548"/>
    <s v="Zon"/>
    <s v="2008 Zon-PV"/>
    <s v="***"/>
    <s v="***"/>
    <s v="9301**"/>
    <s v="RODEN"/>
    <s v="Drenthe"/>
    <n v="6.9999999999999999E-4"/>
    <n v="0.59500000000000008"/>
    <n v="15"/>
    <n v="3089.01"/>
    <x v="0"/>
    <x v="0"/>
    <x v="0"/>
    <x v="6"/>
  </r>
  <r>
    <s v="SDE 2008"/>
    <s v="SDE0810761"/>
    <s v="Zon"/>
    <s v="2008 Zon-PV"/>
    <s v="***"/>
    <s v="***"/>
    <s v="7932**"/>
    <s v="ECHTEN DR"/>
    <s v="Drenthe"/>
    <n v="2.3800000000000002E-3"/>
    <n v="2.0230000000000001"/>
    <n v="15"/>
    <n v="10707.83"/>
    <x v="0"/>
    <x v="0"/>
    <x v="0"/>
    <x v="9"/>
  </r>
  <r>
    <s v="SDE 2008"/>
    <s v="SDE0810984"/>
    <s v="Zon"/>
    <s v="2008 Zon-PV"/>
    <s v="***"/>
    <s v="***"/>
    <s v="9535**"/>
    <s v="ELLERTSHAAR"/>
    <s v="Drenthe"/>
    <n v="2.2799999999999999E-3"/>
    <n v="1.9379999999999999"/>
    <n v="15"/>
    <n v="10218.81"/>
    <x v="0"/>
    <x v="0"/>
    <x v="0"/>
    <x v="11"/>
  </r>
  <r>
    <s v="SDE 2008"/>
    <s v="SDE0811073"/>
    <s v="Zon"/>
    <s v="2008 Zon-PV"/>
    <s v="***"/>
    <s v="***"/>
    <s v="9403**"/>
    <s v="ASSEN"/>
    <s v="Drenthe"/>
    <n v="3.0400000000000002E-3"/>
    <n v="2.5840000000000001"/>
    <n v="15"/>
    <n v="13672.14"/>
    <x v="0"/>
    <x v="0"/>
    <x v="0"/>
    <x v="4"/>
  </r>
  <r>
    <s v="SDE 2008"/>
    <s v="SDE0811128"/>
    <s v="Zon"/>
    <s v="2008 Zon-PV"/>
    <s v="***"/>
    <s v="***"/>
    <s v="9462**"/>
    <s v="GASSELTE"/>
    <s v="Drenthe"/>
    <n v="3.5000000000000001E-3"/>
    <n v="2.9750000000000001"/>
    <n v="15"/>
    <n v="15821.79"/>
    <x v="0"/>
    <x v="0"/>
    <x v="0"/>
    <x v="7"/>
  </r>
  <r>
    <s v="SDE 2008"/>
    <s v="SDE0811158"/>
    <s v="Zon"/>
    <s v="2008 Zon-PV"/>
    <s v="***"/>
    <s v="***"/>
    <s v="9471**"/>
    <s v="ZUIDLAREN"/>
    <s v="Drenthe"/>
    <n v="1.9E-3"/>
    <n v="1.615"/>
    <n v="15"/>
    <n v="7833.8"/>
    <x v="0"/>
    <x v="0"/>
    <x v="0"/>
    <x v="8"/>
  </r>
  <r>
    <s v="SDE 2008"/>
    <s v="SDE0811402"/>
    <s v="Zon"/>
    <s v="2008 Zon-PV"/>
    <s v="***"/>
    <s v="***"/>
    <s v="9761**"/>
    <s v="EELDE"/>
    <s v="Drenthe"/>
    <n v="3.4199999999999999E-3"/>
    <n v="2.9069999999999996"/>
    <n v="15"/>
    <n v="15515.4"/>
    <x v="0"/>
    <x v="0"/>
    <x v="0"/>
    <x v="8"/>
  </r>
  <r>
    <s v="SDE 2008"/>
    <s v="SDE0811684"/>
    <s v="Zon"/>
    <s v="2008 Zon-PV"/>
    <s v="***"/>
    <s v="***"/>
    <s v="7887**"/>
    <s v="ERICA"/>
    <s v="Drenthe"/>
    <n v="3.4199999999999999E-3"/>
    <n v="2.9069999999999996"/>
    <n v="15"/>
    <n v="14931.73"/>
    <x v="0"/>
    <x v="0"/>
    <x v="0"/>
    <x v="2"/>
  </r>
  <r>
    <s v="SDE 2008"/>
    <s v="SDE0811690"/>
    <s v="Zon"/>
    <s v="2008 Zon-PV"/>
    <s v="***"/>
    <s v="***"/>
    <s v="7823**"/>
    <s v="EMMEN"/>
    <s v="Drenthe"/>
    <n v="3.0000000000000001E-3"/>
    <n v="2.5499999999999998"/>
    <n v="15"/>
    <n v="13409.94"/>
    <x v="0"/>
    <x v="0"/>
    <x v="0"/>
    <x v="2"/>
  </r>
  <r>
    <s v="SDE 2008"/>
    <s v="SDE0811771"/>
    <s v="Zon"/>
    <s v="2008 Zon-PV"/>
    <s v="***"/>
    <s v="***"/>
    <s v="7963**"/>
    <s v="RUINEN"/>
    <s v="Drenthe"/>
    <n v="2.2100000000000002E-3"/>
    <n v="1.879"/>
    <n v="15"/>
    <n v="9760.07"/>
    <x v="0"/>
    <x v="0"/>
    <x v="0"/>
    <x v="9"/>
  </r>
  <r>
    <s v="SDE 2008"/>
    <s v="SDE0811773"/>
    <s v="Zon"/>
    <s v="2008 Zon-PV"/>
    <s v="***"/>
    <s v="***"/>
    <s v="9471**"/>
    <s v="ZUIDLAREN"/>
    <s v="Drenthe"/>
    <n v="6.6299999999999996E-4"/>
    <n v="0.56400000000000006"/>
    <n v="15"/>
    <n v="2924.11"/>
    <x v="0"/>
    <x v="0"/>
    <x v="0"/>
    <x v="8"/>
  </r>
  <r>
    <s v="SDE 2008"/>
    <s v="SDE0811905"/>
    <s v="Zon"/>
    <s v="2008 Zon-PV"/>
    <s v="***"/>
    <s v="***"/>
    <s v="7916**"/>
    <s v="ELIM"/>
    <s v="Drenthe"/>
    <n v="8.0000000000000004E-4"/>
    <n v="0.67999999999999994"/>
    <n v="15"/>
    <n v="3640.85"/>
    <x v="0"/>
    <x v="0"/>
    <x v="0"/>
    <x v="1"/>
  </r>
  <r>
    <s v="SDE 2008"/>
    <s v="SDE0812004"/>
    <s v="Zon"/>
    <s v="2008 Zon-PV"/>
    <s v="***"/>
    <s v="***"/>
    <s v="7973**"/>
    <s v="DARP"/>
    <s v="Drenthe"/>
    <n v="3.5000000000000001E-3"/>
    <n v="2.9750000000000001"/>
    <n v="15"/>
    <n v="15251.78"/>
    <x v="0"/>
    <x v="0"/>
    <x v="0"/>
    <x v="0"/>
  </r>
  <r>
    <s v="SDE 2008"/>
    <s v="SDE0812019"/>
    <s v="Zon"/>
    <s v="2008 Zon-PV"/>
    <s v="***"/>
    <s v="***"/>
    <s v="9658**"/>
    <s v="EEXTERVEEN"/>
    <s v="Drenthe"/>
    <n v="6.0400000000000004E-4"/>
    <n v="0.51300000000000001"/>
    <n v="15"/>
    <n v="2709.29"/>
    <x v="0"/>
    <x v="0"/>
    <x v="0"/>
    <x v="7"/>
  </r>
  <r>
    <s v="SDE 2008"/>
    <s v="SDE0812084"/>
    <s v="Zon"/>
    <s v="2008 Zon-PV"/>
    <s v="Kienergie B.V."/>
    <s v="Randweg 110"/>
    <s v="7944BP"/>
    <s v="MEPPEL"/>
    <s v="Drenthe"/>
    <n v="1.0920000000000001E-3"/>
    <n v="0.92800000000000005"/>
    <n v="15"/>
    <n v="4531.25"/>
    <x v="0"/>
    <x v="0"/>
    <x v="0"/>
    <x v="3"/>
  </r>
  <r>
    <s v="SDE 2008"/>
    <s v="SDE0812201"/>
    <s v="Zon"/>
    <s v="2008 Zon-PV"/>
    <s v="***"/>
    <s v="***"/>
    <s v="9533**"/>
    <s v="DROUWEN"/>
    <s v="Drenthe"/>
    <n v="3.5000000000000001E-3"/>
    <n v="2.9750000000000001"/>
    <n v="15"/>
    <n v="15871.07"/>
    <x v="0"/>
    <x v="0"/>
    <x v="0"/>
    <x v="11"/>
  </r>
  <r>
    <s v="SDE 2008"/>
    <s v="SDE0812234"/>
    <s v="Zon"/>
    <s v="2008 Zon-PV"/>
    <s v="***"/>
    <s v="***"/>
    <s v="9468**"/>
    <s v="ANNEN"/>
    <s v="Drenthe"/>
    <n v="2.7039999999999998E-3"/>
    <n v="2.298"/>
    <n v="15"/>
    <n v="12192.5"/>
    <x v="0"/>
    <x v="0"/>
    <x v="0"/>
    <x v="7"/>
  </r>
  <r>
    <s v="SDE 2008"/>
    <s v="SDE0812389"/>
    <s v="Zon"/>
    <s v="2008 Zon-PV"/>
    <s v="***"/>
    <s v="***"/>
    <s v="9464**"/>
    <s v="EEXTERZANDVOORT"/>
    <s v="Drenthe"/>
    <n v="1.8E-3"/>
    <n v="1.53"/>
    <n v="15"/>
    <n v="8146.45"/>
    <x v="0"/>
    <x v="0"/>
    <x v="0"/>
    <x v="7"/>
  </r>
  <r>
    <s v="SDE 2009"/>
    <s v="SDE0900065"/>
    <s v="Zon"/>
    <s v="2009 Zon-PV klein"/>
    <s v="***"/>
    <s v="***"/>
    <s v="7833**"/>
    <s v="NIEUW-AMSTERDAM"/>
    <s v="Drenthe"/>
    <n v="4.3E-3"/>
    <n v="3.6550000000000002"/>
    <n v="15"/>
    <n v="16960.560000000001"/>
    <x v="0"/>
    <x v="0"/>
    <x v="0"/>
    <x v="2"/>
  </r>
  <r>
    <s v="SDE 2009"/>
    <s v="SDE0900074"/>
    <s v="Zon"/>
    <s v="2009 Zon-PV klein"/>
    <s v="***"/>
    <s v="***"/>
    <s v="7854**"/>
    <s v="AALDEN"/>
    <s v="Drenthe"/>
    <n v="3.5999999999999999E-3"/>
    <n v="3.06"/>
    <n v="15"/>
    <n v="14241.13"/>
    <x v="0"/>
    <x v="0"/>
    <x v="0"/>
    <x v="10"/>
  </r>
  <r>
    <s v="SDE 2009"/>
    <s v="SDE0900076"/>
    <s v="Zon"/>
    <s v="2009 Zon-PV klein"/>
    <s v="***"/>
    <s v="***"/>
    <s v="7761**"/>
    <s v="SCHOONEBEEK"/>
    <s v="Drenthe"/>
    <n v="1.4999999999999999E-2"/>
    <n v="12.75"/>
    <n v="15"/>
    <n v="60887.55"/>
    <x v="0"/>
    <x v="0"/>
    <x v="0"/>
    <x v="2"/>
  </r>
  <r>
    <s v="SDE 2009"/>
    <s v="SDE0900096"/>
    <s v="Zon"/>
    <s v="2009 Zon-PV klein"/>
    <s v="***"/>
    <s v="***"/>
    <s v="9468**"/>
    <s v="ANNEN"/>
    <s v="Drenthe"/>
    <n v="1.119E-2"/>
    <n v="9.5120000000000005"/>
    <n v="15"/>
    <n v="44625.75"/>
    <x v="0"/>
    <x v="0"/>
    <x v="0"/>
    <x v="7"/>
  </r>
  <r>
    <s v="SDE 2009"/>
    <s v="SDE0900097"/>
    <s v="Zon"/>
    <s v="2009 Zon-PV klein"/>
    <s v="***"/>
    <s v="***"/>
    <s v="9468**"/>
    <s v="ANNEN"/>
    <s v="Drenthe"/>
    <n v="4.1999999999999997E-3"/>
    <n v="3.57"/>
    <n v="15"/>
    <n v="16979.59"/>
    <x v="0"/>
    <x v="0"/>
    <x v="0"/>
    <x v="7"/>
  </r>
  <r>
    <s v="SDE 2009"/>
    <s v="SDE0900278"/>
    <s v="Zon"/>
    <s v="2009 Zon-PV klein"/>
    <s v="***"/>
    <s v="***"/>
    <s v="7991**"/>
    <s v="DWINGELOO"/>
    <s v="Drenthe"/>
    <n v="1.4999999999999999E-2"/>
    <n v="12.75"/>
    <n v="15"/>
    <n v="60507.26"/>
    <x v="0"/>
    <x v="0"/>
    <x v="0"/>
    <x v="0"/>
  </r>
  <r>
    <s v="SDE 2009"/>
    <s v="SDE0900282"/>
    <s v="Zon"/>
    <s v="2009 Zon-PV groot"/>
    <s v="De Dwingelhoeve BV"/>
    <s v="Stroovledder 10"/>
    <s v="7991SB"/>
    <s v="DWINGELOO"/>
    <s v="Drenthe"/>
    <n v="2.9919999999999999E-2"/>
    <n v="25.432000000000002"/>
    <n v="15"/>
    <n v="154166.19"/>
    <x v="0"/>
    <x v="0"/>
    <x v="1"/>
    <x v="0"/>
  </r>
  <r>
    <s v="SDE 2009"/>
    <s v="SDE0900299"/>
    <s v="Zon"/>
    <s v="2009 Zon-PV klein"/>
    <s v="***"/>
    <s v="***"/>
    <s v="7742**"/>
    <s v="COEVORDEN"/>
    <s v="Drenthe"/>
    <n v="3.5999999999999999E-3"/>
    <n v="3.06"/>
    <n v="15"/>
    <n v="14732.7"/>
    <x v="0"/>
    <x v="0"/>
    <x v="0"/>
    <x v="10"/>
  </r>
  <r>
    <s v="SDE 2009"/>
    <s v="SDE0900331"/>
    <s v="Zon"/>
    <s v="2009 Zon-PV klein"/>
    <s v="***"/>
    <s v="***"/>
    <s v="9462**"/>
    <s v="GASSELTE"/>
    <s v="Drenthe"/>
    <n v="2.8E-3"/>
    <n v="2.3800000000000003"/>
    <n v="15"/>
    <n v="11179.44"/>
    <x v="0"/>
    <x v="0"/>
    <x v="0"/>
    <x v="7"/>
  </r>
  <r>
    <s v="SDE 2009"/>
    <s v="SDE0900381"/>
    <s v="Zon"/>
    <s v="2009 Zon-PV klein"/>
    <s v="***"/>
    <s v="***"/>
    <s v="9521**"/>
    <s v="NIEUW-BUINEN"/>
    <s v="Drenthe"/>
    <n v="1.24E-2"/>
    <n v="10.54"/>
    <n v="15"/>
    <n v="50887.64"/>
    <x v="0"/>
    <x v="0"/>
    <x v="0"/>
    <x v="11"/>
  </r>
  <r>
    <s v="SDE 2009"/>
    <s v="SDE0900511"/>
    <s v="Zon"/>
    <s v="2009 Zon-PV klein"/>
    <s v="***"/>
    <s v="***"/>
    <s v="7884**"/>
    <s v="BARGER-COMPASCUUM"/>
    <s v="Drenthe"/>
    <n v="1.4999999999999999E-2"/>
    <n v="12.75"/>
    <n v="15"/>
    <n v="59440.5"/>
    <x v="0"/>
    <x v="0"/>
    <x v="0"/>
    <x v="2"/>
  </r>
  <r>
    <s v="SDE 2009"/>
    <s v="SDE0900934"/>
    <s v="Zon"/>
    <s v="2009 Zon-PV klein"/>
    <s v="***"/>
    <s v="***"/>
    <s v="7941**"/>
    <s v="MEPPEL"/>
    <s v="Drenthe"/>
    <n v="1.2999999999999999E-3"/>
    <n v="1.105"/>
    <n v="15"/>
    <n v="5166.82"/>
    <x v="0"/>
    <x v="0"/>
    <x v="0"/>
    <x v="3"/>
  </r>
  <r>
    <s v="SDE 2009"/>
    <s v="SDE0901071"/>
    <s v="Zon"/>
    <s v="2009 Zon-PV klein"/>
    <s v="***"/>
    <s v="***"/>
    <s v="7754**"/>
    <s v="WACHTUM"/>
    <s v="Drenthe"/>
    <n v="1.4999999999999999E-2"/>
    <n v="12.75"/>
    <n v="15"/>
    <n v="61257.38"/>
    <x v="0"/>
    <x v="0"/>
    <x v="0"/>
    <x v="10"/>
  </r>
  <r>
    <s v="SDE 2009"/>
    <s v="SDE0901147"/>
    <s v="Zon"/>
    <s v="2009 Zon-PV groot"/>
    <s v="***"/>
    <s v="***"/>
    <s v="7847**"/>
    <s v="'T HAANTJE"/>
    <s v="Drenthe"/>
    <n v="0.1"/>
    <n v="85"/>
    <n v="15"/>
    <n v="503102.94"/>
    <x v="0"/>
    <x v="0"/>
    <x v="1"/>
    <x v="10"/>
  </r>
  <r>
    <s v="SDE 2009"/>
    <s v="SDE0901234"/>
    <s v="Zon"/>
    <s v="2009 Zon-PV groot"/>
    <s v="Horizon Energy B.V."/>
    <s v="Hoofdstraat 140a"/>
    <s v="7755NN"/>
    <s v="DALERVEEN"/>
    <s v="Drenthe"/>
    <n v="0.1"/>
    <n v="85"/>
    <n v="15"/>
    <n v="517501.25"/>
    <x v="0"/>
    <x v="0"/>
    <x v="1"/>
    <x v="10"/>
  </r>
  <r>
    <s v="SDE 2009"/>
    <s v="SDE0901291"/>
    <s v="Zon"/>
    <s v="2009 Zon-PV klein"/>
    <s v="***"/>
    <s v="***"/>
    <s v="7874**"/>
    <s v="ODOORNERVEEN"/>
    <s v="Drenthe"/>
    <n v="1.4999999999999999E-2"/>
    <n v="12.75"/>
    <n v="15"/>
    <n v="60562.79"/>
    <x v="0"/>
    <x v="0"/>
    <x v="0"/>
    <x v="11"/>
  </r>
  <r>
    <s v="SDE 2009"/>
    <s v="SDE0901292"/>
    <s v="Zon"/>
    <s v="2009 Zon-PV klein"/>
    <s v="***"/>
    <s v="***"/>
    <s v="9439**"/>
    <s v="WITTEVEEN"/>
    <s v="Drenthe"/>
    <n v="1.4999999999999999E-2"/>
    <n v="12.75"/>
    <n v="15"/>
    <n v="56241.67"/>
    <x v="0"/>
    <x v="0"/>
    <x v="0"/>
    <x v="9"/>
  </r>
  <r>
    <s v="SDE 2009"/>
    <s v="SDE0901296"/>
    <s v="Zon"/>
    <s v="2009 Zon-PV klein"/>
    <s v="***"/>
    <s v="***"/>
    <s v="7761**"/>
    <s v="SCHOONEBEEK"/>
    <s v="Drenthe"/>
    <n v="1.4999999999999999E-2"/>
    <n v="12.75"/>
    <n v="15"/>
    <n v="61414.7"/>
    <x v="0"/>
    <x v="0"/>
    <x v="0"/>
    <x v="2"/>
  </r>
  <r>
    <s v="SDE 2009"/>
    <s v="SDE0901310"/>
    <s v="Zon"/>
    <s v="2009 Zon-PV klein"/>
    <s v="Techniko Ekehaar B.V."/>
    <s v="Hoofdstraat 35"/>
    <s v="9454PK"/>
    <s v="EKEHAAR"/>
    <s v="Drenthe"/>
    <n v="1.4999999999999999E-2"/>
    <n v="12.75"/>
    <n v="15"/>
    <n v="60222.7"/>
    <x v="0"/>
    <x v="0"/>
    <x v="0"/>
    <x v="7"/>
  </r>
  <r>
    <s v="SDE 2009"/>
    <s v="SDE0901328"/>
    <s v="Zon"/>
    <s v="2009 Zon-PV klein"/>
    <s v="***"/>
    <s v="***"/>
    <s v="9515**"/>
    <s v="GASSELTERNIJVEENSCHEMOND"/>
    <s v="Drenthe"/>
    <n v="1.4999999999999999E-2"/>
    <n v="12.75"/>
    <n v="15"/>
    <n v="55677.17"/>
    <x v="0"/>
    <x v="0"/>
    <x v="0"/>
    <x v="7"/>
  </r>
  <r>
    <s v="SDE 2009"/>
    <s v="SDE0901341"/>
    <s v="Zon"/>
    <s v="2009 Zon-PV klein"/>
    <s v="***"/>
    <s v="***"/>
    <s v="9536**"/>
    <s v="EES"/>
    <s v="Drenthe"/>
    <n v="1.1999999999999999E-3"/>
    <n v="1.02"/>
    <n v="15"/>
    <n v="4876.2"/>
    <x v="0"/>
    <x v="0"/>
    <x v="0"/>
    <x v="11"/>
  </r>
  <r>
    <s v="SDE 2009"/>
    <s v="SDE0901780"/>
    <s v="Zon"/>
    <s v="2009 Zon-PV groot"/>
    <s v="***"/>
    <s v="***"/>
    <s v="7852**"/>
    <s v="WEZUP"/>
    <s v="Drenthe"/>
    <n v="9.9360000000000004E-2"/>
    <n v="84.455999999999989"/>
    <n v="15"/>
    <n v="470981.92"/>
    <x v="0"/>
    <x v="0"/>
    <x v="1"/>
    <x v="10"/>
  </r>
  <r>
    <s v="SDE 2009"/>
    <s v="SDE0901810"/>
    <s v="Zon"/>
    <s v="2009 Zon-PV klein"/>
    <s v="***"/>
    <s v="***"/>
    <s v="7864**"/>
    <s v="ZWINDEREN"/>
    <s v="Drenthe"/>
    <n v="1.4999999999999999E-2"/>
    <n v="12.75"/>
    <n v="15"/>
    <n v="61466.73"/>
    <x v="0"/>
    <x v="0"/>
    <x v="0"/>
    <x v="10"/>
  </r>
  <r>
    <s v="SDE 2009"/>
    <s v="SDE0901824"/>
    <s v="Zon"/>
    <s v="2009 Zon-PV klein"/>
    <s v="***"/>
    <s v="***"/>
    <s v="9311**"/>
    <s v="NIEUW-RODEN"/>
    <s v="Drenthe"/>
    <n v="3.5000000000000001E-3"/>
    <n v="2.9750000000000001"/>
    <n v="15"/>
    <n v="14017.9"/>
    <x v="0"/>
    <x v="0"/>
    <x v="0"/>
    <x v="6"/>
  </r>
  <r>
    <s v="SDE 2009"/>
    <s v="SDE0901835"/>
    <s v="Zon"/>
    <s v="2009 Zon-PV klein"/>
    <s v="***"/>
    <s v="***"/>
    <s v="8386**"/>
    <s v="DOLDERSUM"/>
    <s v="Drenthe"/>
    <n v="1.14E-2"/>
    <n v="9.69"/>
    <n v="15"/>
    <n v="29381.31"/>
    <x v="0"/>
    <x v="0"/>
    <x v="0"/>
    <x v="0"/>
  </r>
  <r>
    <s v="SDE 2009"/>
    <s v="SDE0902000"/>
    <s v="Zon"/>
    <s v="2009 Zon-PV groot"/>
    <s v="***"/>
    <s v="***"/>
    <s v="9439**"/>
    <s v="WITTEVEEN"/>
    <s v="Drenthe"/>
    <n v="0.1"/>
    <n v="84.055533333333344"/>
    <n v="15"/>
    <n v="517480"/>
    <x v="0"/>
    <x v="0"/>
    <x v="1"/>
    <x v="9"/>
  </r>
  <r>
    <s v="SDE 2009"/>
    <s v="SDE0902185"/>
    <s v="Zon"/>
    <s v="2009 Zon-PV klein"/>
    <s v="***"/>
    <s v="***"/>
    <s v="9761**"/>
    <s v="EELDE"/>
    <s v="Drenthe"/>
    <n v="5.0000000000000001E-3"/>
    <n v="4.25"/>
    <n v="15"/>
    <n v="20399.849999999999"/>
    <x v="0"/>
    <x v="0"/>
    <x v="0"/>
    <x v="8"/>
  </r>
  <r>
    <s v="SDE 2009"/>
    <s v="SDE0902199"/>
    <s v="Zon"/>
    <s v="2009 Zon-PV klein"/>
    <s v="***"/>
    <s v="***"/>
    <s v="7885**"/>
    <s v="NIEUW-DORDRECHT"/>
    <s v="Drenthe"/>
    <n v="3.5000000000000001E-3"/>
    <n v="2.9750000000000001"/>
    <n v="15"/>
    <n v="13988.63"/>
    <x v="0"/>
    <x v="0"/>
    <x v="0"/>
    <x v="2"/>
  </r>
  <r>
    <s v="SDE 2009"/>
    <s v="SDE0902205"/>
    <s v="Zon"/>
    <s v="2009 Zon-PV klein"/>
    <s v="***"/>
    <s v="***"/>
    <s v="9471**"/>
    <s v="ZUIDLAREN"/>
    <s v="Drenthe"/>
    <n v="1.4E-3"/>
    <n v="1.1900000000000002"/>
    <n v="15"/>
    <n v="5678.02"/>
    <x v="0"/>
    <x v="0"/>
    <x v="0"/>
    <x v="8"/>
  </r>
  <r>
    <s v="SDE 2009"/>
    <s v="SDE0903576"/>
    <s v="Zon"/>
    <s v="2009 Zon-PV klein"/>
    <s v="***"/>
    <s v="***"/>
    <s v="9766**"/>
    <s v="EELDERWOLDE"/>
    <s v="Drenthe"/>
    <n v="2E-3"/>
    <n v="1.7"/>
    <n v="15"/>
    <n v="8201.4"/>
    <x v="0"/>
    <x v="0"/>
    <x v="0"/>
    <x v="8"/>
  </r>
  <r>
    <s v="SDE 2009"/>
    <s v="SDE0903596"/>
    <s v="Zon"/>
    <s v="2009 Zon-PV klein"/>
    <s v="***"/>
    <s v="***"/>
    <s v="7971**"/>
    <s v="HAVELTE"/>
    <s v="Drenthe"/>
    <n v="2.8E-3"/>
    <n v="2.3800000000000003"/>
    <n v="15"/>
    <n v="11190.74"/>
    <x v="0"/>
    <x v="0"/>
    <x v="0"/>
    <x v="0"/>
  </r>
  <r>
    <s v="SDE 2009"/>
    <s v="SDE0903839"/>
    <s v="Zon"/>
    <s v="2009 Zon-PV klein"/>
    <s v="***"/>
    <s v="***"/>
    <s v="7906**"/>
    <s v="HOOGEVEEN"/>
    <s v="Drenthe"/>
    <n v="1.4840000000000001E-2"/>
    <n v="12.614000000000001"/>
    <n v="15"/>
    <n v="58074.7"/>
    <x v="0"/>
    <x v="0"/>
    <x v="0"/>
    <x v="1"/>
  </r>
  <r>
    <s v="SDE 2009"/>
    <s v="SDE0904014"/>
    <s v="Zon"/>
    <s v="2009 Zon-PV klein"/>
    <s v="***"/>
    <s v="***"/>
    <s v="9451**"/>
    <s v="ROLDE"/>
    <s v="Drenthe"/>
    <n v="3.5000000000000001E-3"/>
    <n v="2.9750000000000001"/>
    <n v="15"/>
    <n v="14376.32"/>
    <x v="0"/>
    <x v="0"/>
    <x v="0"/>
    <x v="7"/>
  </r>
  <r>
    <s v="SDE 2009"/>
    <s v="SDE0904015"/>
    <s v="Zon"/>
    <s v="2009 Zon-PV klein"/>
    <s v="***"/>
    <s v="***"/>
    <s v="8439**"/>
    <s v="OUDE WILLEM"/>
    <s v="Drenthe"/>
    <n v="1.4E-3"/>
    <n v="1.1900000000000002"/>
    <n v="15"/>
    <n v="5607"/>
    <x v="0"/>
    <x v="0"/>
    <x v="0"/>
    <x v="0"/>
  </r>
  <r>
    <s v="SDE 2009"/>
    <s v="SDE0904071"/>
    <s v="Zon"/>
    <s v="2009 Zon-PV klein"/>
    <s v="***"/>
    <s v="***"/>
    <s v="7944**"/>
    <s v="MEPPEL"/>
    <s v="Drenthe"/>
    <n v="1.8E-3"/>
    <n v="1.53"/>
    <n v="15"/>
    <n v="7289.75"/>
    <x v="0"/>
    <x v="0"/>
    <x v="0"/>
    <x v="3"/>
  </r>
  <r>
    <s v="SDE 2009"/>
    <s v="SDE0904084"/>
    <s v="Zon"/>
    <s v="2009 Zon-PV klein"/>
    <s v="***"/>
    <s v="***"/>
    <s v="9304**"/>
    <s v="LIEVEREN"/>
    <s v="Drenthe"/>
    <n v="3.5999999999999999E-3"/>
    <n v="3.06"/>
    <n v="15"/>
    <n v="14741.18"/>
    <x v="0"/>
    <x v="0"/>
    <x v="0"/>
    <x v="6"/>
  </r>
  <r>
    <s v="SDE 2009"/>
    <s v="SDE0904100"/>
    <s v="Zon"/>
    <s v="2009 Zon-PV klein"/>
    <s v="***"/>
    <s v="***"/>
    <s v="9486**"/>
    <s v="RHEE"/>
    <s v="Drenthe"/>
    <n v="1.4999999999999999E-2"/>
    <n v="12.75"/>
    <n v="15"/>
    <n v="60489.67"/>
    <x v="0"/>
    <x v="0"/>
    <x v="0"/>
    <x v="4"/>
  </r>
  <r>
    <s v="SDE 2009"/>
    <s v="SDE0904103"/>
    <s v="Zon"/>
    <s v="2009 Zon-PV klein"/>
    <s v="***"/>
    <s v="***"/>
    <s v="9481**"/>
    <s v="VRIES"/>
    <s v="Drenthe"/>
    <n v="5.0000000000000001E-3"/>
    <n v="4.25"/>
    <n v="15"/>
    <n v="20024.46"/>
    <x v="0"/>
    <x v="0"/>
    <x v="0"/>
    <x v="8"/>
  </r>
  <r>
    <s v="SDE 2009"/>
    <s v="SDE0904109"/>
    <s v="Zon"/>
    <s v="2009 Zon-PV klein"/>
    <s v="***"/>
    <s v="***"/>
    <s v="9463**"/>
    <s v="EEXT"/>
    <s v="Drenthe"/>
    <n v="4.4999999999999997E-3"/>
    <n v="3.8250000000000002"/>
    <n v="15"/>
    <n v="18067.11"/>
    <x v="0"/>
    <x v="0"/>
    <x v="0"/>
    <x v="7"/>
  </r>
  <r>
    <s v="SDE 2009"/>
    <s v="SDE0904289"/>
    <s v="Zon"/>
    <s v="2009 Zon-PV klein"/>
    <s v="***"/>
    <s v="***"/>
    <s v="9462**"/>
    <s v="GASSELTE"/>
    <s v="Drenthe"/>
    <n v="1.4999999999999999E-2"/>
    <n v="12.75"/>
    <n v="15"/>
    <n v="60963.22"/>
    <x v="0"/>
    <x v="0"/>
    <x v="0"/>
    <x v="7"/>
  </r>
  <r>
    <s v="SDE 2009"/>
    <s v="SDE0904835"/>
    <s v="Zon"/>
    <s v="2009 Zon-PV groot"/>
    <s v="***"/>
    <s v="***"/>
    <s v="9658**"/>
    <s v="EEXTERVEEN"/>
    <s v="Drenthe"/>
    <n v="3.5000000000000003E-2"/>
    <n v="29.75"/>
    <n v="15"/>
    <n v="167995.05"/>
    <x v="0"/>
    <x v="0"/>
    <x v="1"/>
    <x v="7"/>
  </r>
  <r>
    <s v="SDE 2009"/>
    <s v="SDE0905455"/>
    <s v="Zon"/>
    <s v="2009 Zon-PV klein"/>
    <s v="***"/>
    <s v="***"/>
    <s v="9481**"/>
    <s v="VRIES"/>
    <s v="Drenthe"/>
    <n v="4.0000000000000001E-3"/>
    <n v="3.4"/>
    <n v="15"/>
    <n v="16121.45"/>
    <x v="0"/>
    <x v="0"/>
    <x v="0"/>
    <x v="8"/>
  </r>
  <r>
    <s v="SDE 2009"/>
    <s v="SDE0905541"/>
    <s v="Zon"/>
    <s v="2009 Zon-PV klein"/>
    <s v="***"/>
    <s v="***"/>
    <s v="9766**"/>
    <s v="EELDERWOLDE"/>
    <s v="Drenthe"/>
    <n v="6.6299999999999996E-4"/>
    <n v="0.56400000000000006"/>
    <n v="15"/>
    <n v="2615.17"/>
    <x v="0"/>
    <x v="0"/>
    <x v="0"/>
    <x v="8"/>
  </r>
  <r>
    <s v="SDE 2009"/>
    <s v="SDE0905571"/>
    <s v="Zon"/>
    <s v="2009 Zon-PV klein"/>
    <s v="***"/>
    <s v="***"/>
    <s v="9433**"/>
    <s v="ZWIGGELTE"/>
    <s v="Drenthe"/>
    <n v="3.5999999999999999E-3"/>
    <n v="3.06"/>
    <n v="15"/>
    <n v="14719.3"/>
    <x v="0"/>
    <x v="0"/>
    <x v="0"/>
    <x v="5"/>
  </r>
  <r>
    <s v="SDE 2009"/>
    <s v="SDE0905585"/>
    <s v="Zon"/>
    <s v="2009 Zon-PV klein"/>
    <s v="***"/>
    <s v="***"/>
    <s v="9523**"/>
    <s v="DROUWENERMOND"/>
    <s v="Drenthe"/>
    <n v="5.0000000000000001E-3"/>
    <n v="4.25"/>
    <n v="15"/>
    <n v="20352.169999999998"/>
    <x v="0"/>
    <x v="0"/>
    <x v="0"/>
    <x v="11"/>
  </r>
  <r>
    <s v="SDE 2009"/>
    <s v="SDE0905673"/>
    <s v="Zon"/>
    <s v="2009 Zon-PV klein"/>
    <s v="***"/>
    <s v="***"/>
    <s v="7855**"/>
    <s v="MEPPEN"/>
    <s v="Drenthe"/>
    <n v="3.3800000000000002E-3"/>
    <n v="2.8729999999999998"/>
    <n v="15"/>
    <n v="13830.42"/>
    <x v="0"/>
    <x v="0"/>
    <x v="0"/>
    <x v="10"/>
  </r>
  <r>
    <s v="SDE 2009"/>
    <s v="SDE0905678"/>
    <s v="Zon"/>
    <s v="2009 Zon-PV klein"/>
    <s v="***"/>
    <s v="***"/>
    <s v="7814**"/>
    <s v="EMMEN"/>
    <s v="Drenthe"/>
    <n v="5.4000000000000003E-3"/>
    <n v="4.59"/>
    <n v="15"/>
    <n v="21595.13"/>
    <x v="0"/>
    <x v="0"/>
    <x v="0"/>
    <x v="2"/>
  </r>
  <r>
    <s v="SDE 2009"/>
    <s v="SDE0905964"/>
    <s v="Zon"/>
    <s v="2009 Zon-PV klein"/>
    <s v="***"/>
    <s v="***"/>
    <s v="7908**"/>
    <s v="HOOGEVEEN"/>
    <s v="Drenthe"/>
    <n v="2.0999999999999999E-3"/>
    <n v="1.7849999999999999"/>
    <n v="15"/>
    <n v="8404.9"/>
    <x v="0"/>
    <x v="0"/>
    <x v="0"/>
    <x v="1"/>
  </r>
  <r>
    <s v="SDE 2009"/>
    <s v="SDE0906017"/>
    <s v="Zon"/>
    <s v="2009 Zon-PV klein"/>
    <s v="***"/>
    <s v="***"/>
    <s v="7941**"/>
    <s v="MEPPEL"/>
    <s v="Drenthe"/>
    <n v="3.3149999999999998E-3"/>
    <n v="2.8180000000000001"/>
    <n v="15"/>
    <n v="13400.83"/>
    <x v="0"/>
    <x v="0"/>
    <x v="0"/>
    <x v="3"/>
  </r>
  <r>
    <s v="SDE 2009"/>
    <s v="SDE0906025"/>
    <s v="Zon"/>
    <s v="2009 Zon-PV klein"/>
    <s v="***"/>
    <s v="***"/>
    <s v="7958**"/>
    <s v="KOEKANGE"/>
    <s v="Drenthe"/>
    <n v="9.1000000000000004E-3"/>
    <n v="7.7350000000000003"/>
    <n v="15"/>
    <n v="37039.9"/>
    <x v="0"/>
    <x v="0"/>
    <x v="0"/>
    <x v="9"/>
  </r>
  <r>
    <s v="SDE 2009"/>
    <s v="SDE0906111"/>
    <s v="Zon"/>
    <s v="2009 Zon-PV klein"/>
    <s v="***"/>
    <s v="***"/>
    <s v="9418**"/>
    <s v="WIJSTER"/>
    <s v="Drenthe"/>
    <n v="2.0500000000000002E-3"/>
    <n v="1.7429999999999999"/>
    <n v="15"/>
    <n v="8349"/>
    <x v="0"/>
    <x v="0"/>
    <x v="0"/>
    <x v="5"/>
  </r>
  <r>
    <s v="SDE 2009"/>
    <s v="SDE0906129"/>
    <s v="Zon"/>
    <s v="2009 Zon-PV klein"/>
    <s v="***"/>
    <s v="***"/>
    <s v="9304**"/>
    <s v="LIEVEREN"/>
    <s v="Drenthe"/>
    <n v="1.14E-2"/>
    <n v="9.69"/>
    <n v="15"/>
    <n v="46674.67"/>
    <x v="0"/>
    <x v="0"/>
    <x v="0"/>
    <x v="6"/>
  </r>
  <r>
    <s v="SDE 2009"/>
    <s v="SDE0906134"/>
    <s v="Zon"/>
    <s v="2009 Zon-PV klein"/>
    <s v="***"/>
    <s v="***"/>
    <s v="9766**"/>
    <s v="EELDERWOLDE"/>
    <s v="Drenthe"/>
    <n v="3.0000000000000001E-3"/>
    <n v="2.5499999999999998"/>
    <n v="15"/>
    <n v="11918.91"/>
    <x v="0"/>
    <x v="0"/>
    <x v="0"/>
    <x v="8"/>
  </r>
  <r>
    <s v="SDE 2009"/>
    <s v="SDE0906137"/>
    <s v="Zon"/>
    <s v="2009 Zon-PV klein"/>
    <s v="***"/>
    <s v="***"/>
    <s v="7906**"/>
    <s v="HOOGEVEEN"/>
    <s v="Drenthe"/>
    <n v="1.4840000000000001E-2"/>
    <n v="12.614000000000001"/>
    <n v="15"/>
    <n v="57674.97"/>
    <x v="0"/>
    <x v="0"/>
    <x v="0"/>
    <x v="1"/>
  </r>
  <r>
    <s v="SDE 2009"/>
    <s v="SDE0906203"/>
    <s v="Zon"/>
    <s v="2009 Zon-PV klein"/>
    <s v="***"/>
    <s v="***"/>
    <s v="9422**"/>
    <s v="SMILDE"/>
    <s v="Drenthe"/>
    <n v="7.6949999999999996E-3"/>
    <n v="6.5409999999999995"/>
    <n v="15"/>
    <n v="31303.72"/>
    <x v="0"/>
    <x v="0"/>
    <x v="0"/>
    <x v="5"/>
  </r>
  <r>
    <s v="SDE 2009"/>
    <s v="SDE0906222"/>
    <s v="Zon"/>
    <s v="2009 Zon-PV klein"/>
    <s v="***"/>
    <s v="***"/>
    <s v="9422**"/>
    <s v="SMILDE"/>
    <s v="Drenthe"/>
    <n v="2E-3"/>
    <n v="1.7"/>
    <n v="15"/>
    <n v="8032.82"/>
    <x v="0"/>
    <x v="0"/>
    <x v="0"/>
    <x v="5"/>
  </r>
  <r>
    <s v="SDE 2009"/>
    <s v="SDE0906268"/>
    <s v="Zon"/>
    <s v="2009 Zon-PV klein"/>
    <s v="***"/>
    <s v="***"/>
    <s v="9342**"/>
    <s v="EEN"/>
    <s v="Drenthe"/>
    <n v="2.8800000000000002E-3"/>
    <n v="2.448"/>
    <n v="15"/>
    <n v="11594.22"/>
    <x v="0"/>
    <x v="0"/>
    <x v="0"/>
    <x v="6"/>
  </r>
  <r>
    <s v="SDE 2009"/>
    <s v="SDE0906286"/>
    <s v="Zon"/>
    <s v="2009 Zon-PV klein"/>
    <s v="***"/>
    <s v="***"/>
    <s v="9452**"/>
    <s v="NIJLANDE"/>
    <s v="Drenthe"/>
    <n v="1.2E-2"/>
    <n v="10.199999999999999"/>
    <n v="15"/>
    <n v="48641.919999999998"/>
    <x v="0"/>
    <x v="0"/>
    <x v="0"/>
    <x v="7"/>
  </r>
  <r>
    <s v="SDE 2009"/>
    <s v="SDE0906320"/>
    <s v="Zon"/>
    <s v="2009 Zon-PV klein"/>
    <s v="***"/>
    <s v="***"/>
    <s v="9315**"/>
    <s v="RODERWOLDE"/>
    <s v="Drenthe"/>
    <n v="3.5999999999999999E-3"/>
    <n v="3.06"/>
    <n v="15"/>
    <n v="14728.36"/>
    <x v="0"/>
    <x v="0"/>
    <x v="0"/>
    <x v="6"/>
  </r>
  <r>
    <s v="SDE 2009"/>
    <s v="SDE0906375"/>
    <s v="Zon"/>
    <s v="2009 Zon-PV klein"/>
    <s v="***"/>
    <s v="***"/>
    <s v="9491**"/>
    <s v="ZEIJEN"/>
    <s v="Drenthe"/>
    <n v="2.3999999999999998E-3"/>
    <n v="2.04"/>
    <n v="15"/>
    <n v="9825.23"/>
    <x v="0"/>
    <x v="0"/>
    <x v="0"/>
    <x v="8"/>
  </r>
  <r>
    <s v="SDE 2009"/>
    <s v="SDE0906670"/>
    <s v="Zon"/>
    <s v="2009 Zon-PV klein"/>
    <s v="***"/>
    <s v="***"/>
    <s v="7971**"/>
    <s v="HAVELTE"/>
    <s v="Drenthe"/>
    <n v="2E-3"/>
    <n v="1.7"/>
    <n v="15"/>
    <n v="8136.57"/>
    <x v="0"/>
    <x v="0"/>
    <x v="0"/>
    <x v="0"/>
  </r>
  <r>
    <s v="SDE 2009"/>
    <s v="SDE0907357"/>
    <s v="Zon"/>
    <s v="2009 Zon-PV groot"/>
    <s v="Varoveen B.V."/>
    <s v="Nieuwe Schuttingkanaal WZ 60"/>
    <s v="7895TK"/>
    <s v="ROSWINKEL"/>
    <s v="Drenthe"/>
    <n v="0.1"/>
    <n v="85"/>
    <n v="15"/>
    <n v="485788.84"/>
    <x v="0"/>
    <x v="0"/>
    <x v="1"/>
    <x v="2"/>
  </r>
  <r>
    <s v="SDE 2009"/>
    <s v="SDE0907813"/>
    <s v="Zon"/>
    <s v="2009 Zon-PV klein"/>
    <s v="***"/>
    <s v="***"/>
    <s v="7917**"/>
    <s v="GEESBRUG"/>
    <s v="Drenthe"/>
    <n v="1.4999999999999999E-2"/>
    <n v="12.75"/>
    <n v="15"/>
    <n v="60449.35"/>
    <x v="0"/>
    <x v="0"/>
    <x v="0"/>
    <x v="10"/>
  </r>
  <r>
    <s v="SDE 2009"/>
    <s v="SDE0908336"/>
    <s v="Zon"/>
    <s v="2009 Zon-PV klein"/>
    <s v="Harmes Pluimvee B.V."/>
    <s v="Van Echtenskanaal NZ 22"/>
    <s v="7891TL"/>
    <s v="KLAZIENAVEEN"/>
    <s v="Drenthe"/>
    <n v="1.4999999999999999E-2"/>
    <n v="12.75"/>
    <n v="15"/>
    <n v="59122.04"/>
    <x v="0"/>
    <x v="0"/>
    <x v="0"/>
    <x v="2"/>
  </r>
  <r>
    <s v="SDE 2009"/>
    <s v="SDE0908383"/>
    <s v="Zon"/>
    <s v="2009 Zon-PV groot"/>
    <s v="Laagenhof B.V."/>
    <s v="Nieuwe Schuttingkanaal WZ 30"/>
    <s v="7895TK"/>
    <s v="ROSWINKEL"/>
    <s v="Drenthe"/>
    <n v="0.1"/>
    <n v="85"/>
    <n v="15"/>
    <n v="483685.84"/>
    <x v="0"/>
    <x v="0"/>
    <x v="1"/>
    <x v="2"/>
  </r>
  <r>
    <s v="SDE 2009"/>
    <s v="SDE0908543"/>
    <s v="Zon"/>
    <s v="2009 Zon-PV groot"/>
    <s v="Waterschap Vechtstromen"/>
    <s v="Zetelveenweg 3"/>
    <s v="7841BP"/>
    <s v="SLEEN"/>
    <s v="Drenthe"/>
    <n v="0.1"/>
    <n v="85"/>
    <n v="15"/>
    <n v="517487.22"/>
    <x v="0"/>
    <x v="0"/>
    <x v="1"/>
    <x v="10"/>
  </r>
  <r>
    <s v="SDE 2009"/>
    <s v="SDE0908585"/>
    <s v="Zon"/>
    <s v="2009 Zon-PV klein"/>
    <s v="***"/>
    <s v="***"/>
    <s v="7861**"/>
    <s v="OOSTERHESSELEN"/>
    <s v="Drenthe"/>
    <n v="1.9E-3"/>
    <n v="1.615"/>
    <n v="15"/>
    <n v="7724.43"/>
    <x v="0"/>
    <x v="0"/>
    <x v="0"/>
    <x v="10"/>
  </r>
  <r>
    <s v="SDE 2009"/>
    <s v="SDE0908749"/>
    <s v="Zon"/>
    <s v="2009 Zon-PV klein"/>
    <s v="***"/>
    <s v="***"/>
    <s v="7815**"/>
    <s v="EMMEN"/>
    <s v="Drenthe"/>
    <n v="4.0000000000000001E-3"/>
    <n v="3.4"/>
    <n v="15"/>
    <n v="15848.25"/>
    <x v="0"/>
    <x v="0"/>
    <x v="0"/>
    <x v="2"/>
  </r>
  <r>
    <s v="SDE 2009"/>
    <s v="SDE0908801"/>
    <s v="Zon"/>
    <s v="2009 Zon-PV klein"/>
    <s v="***"/>
    <s v="***"/>
    <s v="7827**"/>
    <s v="EMMEN"/>
    <s v="Drenthe"/>
    <n v="2.3999999999999998E-3"/>
    <n v="2.04"/>
    <n v="15"/>
    <n v="9467.84"/>
    <x v="0"/>
    <x v="0"/>
    <x v="0"/>
    <x v="2"/>
  </r>
  <r>
    <s v="SDE 2009"/>
    <s v="SDE0908898"/>
    <s v="Zon"/>
    <s v="2009 Zon-PV klein"/>
    <s v="***"/>
    <s v="***"/>
    <s v="9342**"/>
    <s v="EEN"/>
    <s v="Drenthe"/>
    <n v="1.0800000000000001E-2"/>
    <n v="9.18"/>
    <n v="15"/>
    <n v="43932.58"/>
    <x v="0"/>
    <x v="0"/>
    <x v="0"/>
    <x v="6"/>
  </r>
  <r>
    <s v="SDE 2009"/>
    <s v="SDE0909388"/>
    <s v="Zon"/>
    <s v="2009 Zon-PV klein"/>
    <s v="Cedel B.V."/>
    <s v="Potugallaan 5"/>
    <s v="9403DR"/>
    <s v="ASSEN"/>
    <s v="Drenthe"/>
    <n v="1.4E-2"/>
    <n v="11.9"/>
    <n v="15"/>
    <n v="53790.01"/>
    <x v="0"/>
    <x v="0"/>
    <x v="0"/>
    <x v="4"/>
  </r>
  <r>
    <s v="SDE 2009"/>
    <s v="SDE0930278"/>
    <s v="Zon"/>
    <s v="2009 Zon-PV klein"/>
    <s v="***"/>
    <s v="***"/>
    <s v="7861**"/>
    <s v="OOSTERHESSELEN"/>
    <s v="Drenthe"/>
    <n v="1.4999999999999999E-2"/>
    <n v="12.75"/>
    <n v="15"/>
    <n v="61209.72"/>
    <x v="0"/>
    <x v="0"/>
    <x v="0"/>
    <x v="10"/>
  </r>
  <r>
    <s v="SDE 2010"/>
    <s v="SDE1000001"/>
    <s v="Zon"/>
    <s v="2010 Zon-PV klein"/>
    <s v="***"/>
    <s v="***"/>
    <s v="9403**"/>
    <s v="ASSEN"/>
    <s v="Drenthe"/>
    <n v="3.15E-3"/>
    <n v="2.6779999999999999"/>
    <n v="15"/>
    <n v="10607.24"/>
    <x v="0"/>
    <x v="0"/>
    <x v="0"/>
    <x v="4"/>
  </r>
  <r>
    <s v="SDE 2010"/>
    <s v="SDE1000011"/>
    <s v="Zon"/>
    <s v="2010 Zon-PV klein"/>
    <s v="***"/>
    <s v="***"/>
    <s v="7894**"/>
    <s v="ZWARTEMEER"/>
    <s v="Drenthe"/>
    <n v="3.0000000000000001E-3"/>
    <n v="2.5499999999999998"/>
    <n v="15"/>
    <n v="10165.68"/>
    <x v="0"/>
    <x v="0"/>
    <x v="0"/>
    <x v="2"/>
  </r>
  <r>
    <s v="SDE 2010"/>
    <s v="SDE1000505"/>
    <s v="Zon"/>
    <s v="2010 Zon-PV klein"/>
    <s v="***"/>
    <s v="***"/>
    <s v="9461**"/>
    <s v="GIETEN"/>
    <s v="Drenthe"/>
    <n v="2.5200000000000001E-3"/>
    <n v="2.1420000000000003"/>
    <n v="15"/>
    <n v="8452.17"/>
    <x v="0"/>
    <x v="0"/>
    <x v="0"/>
    <x v="7"/>
  </r>
  <r>
    <s v="SDE 2010"/>
    <s v="SDE1000671"/>
    <s v="Zon"/>
    <s v="2010 Zon-PV klein"/>
    <s v="***"/>
    <s v="***"/>
    <s v="7891**"/>
    <s v="KLAZIENAVEEN"/>
    <s v="Drenthe"/>
    <n v="7.4999999999999997E-3"/>
    <n v="6.375"/>
    <n v="15"/>
    <n v="25349.78"/>
    <x v="0"/>
    <x v="0"/>
    <x v="0"/>
    <x v="2"/>
  </r>
  <r>
    <s v="SDE 2010"/>
    <s v="SDE1000967"/>
    <s v="Zon"/>
    <s v="2010 Zon-PV klein"/>
    <s v="***"/>
    <s v="***"/>
    <s v="7881**"/>
    <s v="EMMER-COMPASCUUM"/>
    <s v="Drenthe"/>
    <n v="7.4999999999999997E-3"/>
    <n v="6.375"/>
    <n v="15"/>
    <n v="25701.77"/>
    <x v="0"/>
    <x v="0"/>
    <x v="0"/>
    <x v="2"/>
  </r>
  <r>
    <s v="SDE 2010"/>
    <s v="SDE1001165"/>
    <s v="Zon"/>
    <s v="2010 Zon-PV klein"/>
    <s v="Harmes Pluimvee B.V."/>
    <s v="Van Echtenskanaal NZ 22"/>
    <s v="7891TL"/>
    <s v="KLAZIENAVEEN"/>
    <s v="Drenthe"/>
    <n v="7.4999999999999997E-3"/>
    <n v="6.375"/>
    <n v="15"/>
    <n v="26010"/>
    <x v="0"/>
    <x v="0"/>
    <x v="0"/>
    <x v="2"/>
  </r>
  <r>
    <s v="SDE 2010"/>
    <s v="SDE1001487"/>
    <s v="Zon"/>
    <s v="2010 Zon-PV klein"/>
    <s v="***"/>
    <s v="***"/>
    <s v="7874**"/>
    <s v="ODOORNERVEEN"/>
    <s v="Drenthe"/>
    <n v="7.4900000000000001E-3"/>
    <n v="6.367"/>
    <n v="15"/>
    <n v="25375.14"/>
    <x v="0"/>
    <x v="0"/>
    <x v="0"/>
    <x v="11"/>
  </r>
  <r>
    <s v="SDE 2010"/>
    <s v="SDE1001841"/>
    <s v="Zon"/>
    <s v="2010 Zon-PV klein"/>
    <s v="***"/>
    <s v="***"/>
    <s v="7887**"/>
    <s v="ERICA"/>
    <s v="Drenthe"/>
    <n v="4.0000000000000001E-3"/>
    <n v="3.4"/>
    <n v="15"/>
    <n v="13668.05"/>
    <x v="0"/>
    <x v="0"/>
    <x v="0"/>
    <x v="2"/>
  </r>
  <r>
    <s v="SDE 2010"/>
    <s v="SDE1002275"/>
    <s v="Zon"/>
    <s v="2010 Zon-PV klein"/>
    <s v="***"/>
    <s v="***"/>
    <s v="9342**"/>
    <s v="EEN"/>
    <s v="Drenthe"/>
    <n v="1.41E-3"/>
    <n v="1.1990000000000001"/>
    <n v="15"/>
    <n v="4798.62"/>
    <x v="0"/>
    <x v="0"/>
    <x v="0"/>
    <x v="6"/>
  </r>
  <r>
    <s v="SDE 2010"/>
    <s v="SDE1002504"/>
    <s v="Zon"/>
    <s v="2010 Zon-PV klein"/>
    <s v="***"/>
    <s v="***"/>
    <s v="9471**"/>
    <s v="ZUIDLAREN"/>
    <s v="Drenthe"/>
    <n v="3.0000000000000001E-3"/>
    <n v="2.5499999999999998"/>
    <n v="15"/>
    <n v="10236.129999999999"/>
    <x v="0"/>
    <x v="0"/>
    <x v="0"/>
    <x v="8"/>
  </r>
  <r>
    <s v="SDE 2010"/>
    <s v="SDE1002842"/>
    <s v="Zon"/>
    <s v="2010 Zon-PV klein"/>
    <s v="***"/>
    <s v="***"/>
    <s v="7754**"/>
    <s v="WACHTUM"/>
    <s v="Drenthe"/>
    <n v="7.4999999999999997E-3"/>
    <n v="6.375"/>
    <n v="15"/>
    <n v="25656.32"/>
    <x v="0"/>
    <x v="0"/>
    <x v="0"/>
    <x v="10"/>
  </r>
  <r>
    <s v="SDE 2010"/>
    <s v="SDE1003329"/>
    <s v="Zon"/>
    <s v="2010 Zon-PV klein"/>
    <s v="***"/>
    <s v="***"/>
    <s v="7963**"/>
    <s v="RUINEN"/>
    <s v="Drenthe"/>
    <n v="7.4999999999999997E-3"/>
    <n v="6.375"/>
    <n v="15"/>
    <n v="25566.959999999999"/>
    <x v="0"/>
    <x v="0"/>
    <x v="0"/>
    <x v="9"/>
  </r>
  <r>
    <s v="SDE 2010"/>
    <s v="SDE1003374"/>
    <s v="Zon"/>
    <s v="2010 Zon-PV klein"/>
    <s v="***"/>
    <s v="***"/>
    <s v="9523**"/>
    <s v="DROUWENERMOND"/>
    <s v="Drenthe"/>
    <n v="7.4999999999999997E-3"/>
    <n v="6.375"/>
    <n v="15"/>
    <n v="25632.22"/>
    <x v="0"/>
    <x v="0"/>
    <x v="0"/>
    <x v="11"/>
  </r>
  <r>
    <s v="SDE 2010"/>
    <s v="SDE1003475"/>
    <s v="Zon"/>
    <s v="2010 Zon-PV klein"/>
    <s v="***"/>
    <s v="***"/>
    <s v="7921**"/>
    <s v="ZUIDWOLDE DR"/>
    <s v="Drenthe"/>
    <n v="3.8700000000000002E-3"/>
    <n v="3.29"/>
    <n v="15"/>
    <n v="12959.55"/>
    <x v="0"/>
    <x v="0"/>
    <x v="0"/>
    <x v="9"/>
  </r>
  <r>
    <s v="SDE 2010"/>
    <s v="SDE1003545"/>
    <s v="Zon"/>
    <s v="2010 Zon-PV klein"/>
    <s v="***"/>
    <s v="***"/>
    <s v="9481**"/>
    <s v="VRIES"/>
    <s v="Drenthe"/>
    <n v="5.0000000000000001E-3"/>
    <n v="4.25"/>
    <n v="15"/>
    <n v="16186.58"/>
    <x v="0"/>
    <x v="0"/>
    <x v="0"/>
    <x v="8"/>
  </r>
  <r>
    <s v="SDE 2010"/>
    <s v="SDE1003678"/>
    <s v="Zon"/>
    <s v="2010 Zon-PV klein"/>
    <s v="Rossingh Holding BV"/>
    <s v="Steenkamp 10"/>
    <s v="9461VC"/>
    <s v="GIETEN"/>
    <s v="Drenthe"/>
    <n v="7.4999999999999997E-3"/>
    <n v="6.375"/>
    <n v="15"/>
    <n v="25663.87"/>
    <x v="0"/>
    <x v="0"/>
    <x v="0"/>
    <x v="7"/>
  </r>
  <r>
    <s v="SDE 2010"/>
    <s v="SDE1003959"/>
    <s v="Zon"/>
    <s v="2010 Zon-PV klein"/>
    <s v="***"/>
    <s v="***"/>
    <s v="9512**"/>
    <s v="NIEUWEDIEP"/>
    <s v="Drenthe"/>
    <n v="7.4999999999999997E-3"/>
    <n v="6.375"/>
    <n v="15"/>
    <n v="25671.3"/>
    <x v="0"/>
    <x v="0"/>
    <x v="0"/>
    <x v="7"/>
  </r>
  <r>
    <s v="SDE 2010"/>
    <s v="SDE1004007"/>
    <s v="Zon"/>
    <s v="2010 Zon-PV klein"/>
    <s v="***"/>
    <s v="***"/>
    <s v="9411**"/>
    <s v="BEILEN"/>
    <s v="Drenthe"/>
    <n v="7.4999999999999997E-3"/>
    <n v="6.375"/>
    <n v="15"/>
    <n v="25672.13"/>
    <x v="0"/>
    <x v="0"/>
    <x v="0"/>
    <x v="5"/>
  </r>
  <r>
    <s v="SDE 2010"/>
    <s v="SDE1004250"/>
    <s v="Zon"/>
    <s v="2010 Zon-PV klein"/>
    <s v="***"/>
    <s v="***"/>
    <s v="9528**"/>
    <s v="BUINEN"/>
    <s v="Drenthe"/>
    <n v="3.7799999999999999E-3"/>
    <n v="3.2130000000000001"/>
    <n v="15"/>
    <n v="13006.66"/>
    <x v="0"/>
    <x v="0"/>
    <x v="0"/>
    <x v="11"/>
  </r>
  <r>
    <s v="SDE 2010"/>
    <s v="SDE1004398"/>
    <s v="Zon"/>
    <s v="2010 Zon-PV klein"/>
    <s v="***"/>
    <s v="***"/>
    <s v="7961**"/>
    <s v="RUINERWOLD"/>
    <s v="Drenthe"/>
    <n v="2.0999999999999999E-3"/>
    <n v="1.7849999999999999"/>
    <n v="15"/>
    <n v="7015.34"/>
    <x v="0"/>
    <x v="0"/>
    <x v="0"/>
    <x v="9"/>
  </r>
  <r>
    <s v="SDE 2010"/>
    <s v="SDE1004476"/>
    <s v="Zon"/>
    <s v="2010 Zon-PV klein"/>
    <s v="***"/>
    <s v="***"/>
    <s v="7891**"/>
    <s v="KLAZIENAVEEN"/>
    <s v="Drenthe"/>
    <n v="7.4999999999999997E-3"/>
    <n v="6.375"/>
    <n v="15"/>
    <n v="25339.24"/>
    <x v="0"/>
    <x v="0"/>
    <x v="0"/>
    <x v="2"/>
  </r>
  <r>
    <s v="SDE 2010"/>
    <s v="SDE1004579"/>
    <s v="Zon"/>
    <s v="2010 Zon-PV klein"/>
    <s v="***"/>
    <s v="***"/>
    <s v="9331**"/>
    <s v="NORG"/>
    <s v="Drenthe"/>
    <n v="3.7799999999999999E-3"/>
    <n v="3.2130000000000001"/>
    <n v="15"/>
    <n v="12373.75"/>
    <x v="0"/>
    <x v="0"/>
    <x v="0"/>
    <x v="6"/>
  </r>
  <r>
    <s v="SDE 2010"/>
    <s v="SDE1004584"/>
    <s v="Zon"/>
    <s v="2010 Zon-PV klein"/>
    <s v="***"/>
    <s v="***"/>
    <s v="8382**"/>
    <s v="FREDERIKSOORD"/>
    <s v="Drenthe"/>
    <n v="5.5999999999999999E-3"/>
    <n v="4.7600000000000007"/>
    <n v="15"/>
    <n v="19279.689999999999"/>
    <x v="0"/>
    <x v="0"/>
    <x v="0"/>
    <x v="0"/>
  </r>
  <r>
    <s v="SDE 2010"/>
    <s v="SDE1004593"/>
    <s v="Zon"/>
    <s v="2010 Zon-PV klein"/>
    <s v="***"/>
    <s v="***"/>
    <s v="7948**"/>
    <s v="NIJEVEEN"/>
    <s v="Drenthe"/>
    <n v="7.5599999999999999E-3"/>
    <n v="6.2687333333333335"/>
    <n v="15"/>
    <n v="25559.5"/>
    <x v="0"/>
    <x v="0"/>
    <x v="0"/>
    <x v="3"/>
  </r>
  <r>
    <s v="SDE 2010"/>
    <s v="SDE1004731"/>
    <s v="Zon"/>
    <s v="2010 Zon-PV klein"/>
    <s v="***"/>
    <s v="***"/>
    <s v="7917**"/>
    <s v="GEESBRUG"/>
    <s v="Drenthe"/>
    <n v="7.4999999999999997E-3"/>
    <n v="6.375"/>
    <n v="15"/>
    <n v="25648.28"/>
    <x v="0"/>
    <x v="0"/>
    <x v="0"/>
    <x v="10"/>
  </r>
  <r>
    <s v="SDE 2010"/>
    <s v="SDE1004805"/>
    <s v="Zon"/>
    <s v="2010 Zon-PV klein"/>
    <s v="***"/>
    <s v="***"/>
    <s v="9457**"/>
    <s v="DEURZE"/>
    <s v="Drenthe"/>
    <n v="5.6699999999999997E-3"/>
    <n v="4.8199999999999994"/>
    <n v="15"/>
    <n v="19380.34"/>
    <x v="0"/>
    <x v="0"/>
    <x v="0"/>
    <x v="7"/>
  </r>
  <r>
    <s v="SDE 2010"/>
    <s v="SDE1004903"/>
    <s v="Zon"/>
    <s v="2010 Zon-PV klein"/>
    <s v="KCG Holding B.V"/>
    <s v="De Vos van Steenwijklaan 28"/>
    <s v="7902NS"/>
    <s v="HOOGEVEEN"/>
    <s v="Drenthe"/>
    <n v="7.4999999999999997E-3"/>
    <n v="6.375"/>
    <n v="15"/>
    <n v="25340.55"/>
    <x v="0"/>
    <x v="0"/>
    <x v="0"/>
    <x v="1"/>
  </r>
  <r>
    <s v="SDE 2010"/>
    <s v="SDE1005020"/>
    <s v="Zon"/>
    <s v="2010 Zon-PV klein"/>
    <s v="***"/>
    <s v="***"/>
    <s v="9521**"/>
    <s v="NIEUW-BUINEN"/>
    <s v="Drenthe"/>
    <n v="2.7000000000000001E-3"/>
    <n v="2.2949999999999999"/>
    <n v="15"/>
    <n v="9144.43"/>
    <x v="0"/>
    <x v="0"/>
    <x v="0"/>
    <x v="11"/>
  </r>
  <r>
    <s v="SDE 2010"/>
    <s v="SDE1005022"/>
    <s v="Zon"/>
    <s v="2010 Zon-PV klein"/>
    <s v="***"/>
    <s v="***"/>
    <s v="7917**"/>
    <s v="GEESBRUG"/>
    <s v="Drenthe"/>
    <n v="7.4900000000000001E-3"/>
    <n v="6.367"/>
    <n v="15"/>
    <n v="25616.53"/>
    <x v="0"/>
    <x v="0"/>
    <x v="0"/>
    <x v="10"/>
  </r>
  <r>
    <s v="SDE 2010"/>
    <s v="SDE1005404"/>
    <s v="Zon"/>
    <s v="2010 Zon-PV klein"/>
    <s v="***"/>
    <s v="***"/>
    <s v="9761**"/>
    <s v="EELDE"/>
    <s v="Drenthe"/>
    <n v="4.1999999999999997E-3"/>
    <n v="3.57"/>
    <n v="15"/>
    <n v="14053.94"/>
    <x v="0"/>
    <x v="0"/>
    <x v="0"/>
    <x v="8"/>
  </r>
  <r>
    <s v="SDE 2010"/>
    <s v="SDE1005429"/>
    <s v="Zon"/>
    <s v="2010 Zon-PV klein"/>
    <s v="***"/>
    <s v="***"/>
    <s v="9444**"/>
    <s v="GROLLOO"/>
    <s v="Drenthe"/>
    <n v="7.5599999999999999E-3"/>
    <n v="6.375"/>
    <n v="15"/>
    <n v="25559.5"/>
    <x v="0"/>
    <x v="0"/>
    <x v="0"/>
    <x v="7"/>
  </r>
  <r>
    <s v="SDE 2010"/>
    <s v="SDE1005508"/>
    <s v="Zon"/>
    <s v="2010 Zon-PV klein"/>
    <s v="***"/>
    <s v="***"/>
    <s v="9431**"/>
    <s v="WESTERBORK"/>
    <s v="Drenthe"/>
    <n v="2.5200000000000001E-3"/>
    <n v="2.1420000000000003"/>
    <n v="15"/>
    <n v="8633.92"/>
    <x v="0"/>
    <x v="0"/>
    <x v="0"/>
    <x v="5"/>
  </r>
  <r>
    <s v="SDE 2010"/>
    <s v="SDE1005545"/>
    <s v="Zon"/>
    <s v="2010 Zon-PV klein"/>
    <s v="***"/>
    <s v="***"/>
    <s v="7754**"/>
    <s v="WACHTUM"/>
    <s v="Drenthe"/>
    <n v="7.4999999999999997E-3"/>
    <n v="6.375"/>
    <n v="15"/>
    <n v="26010"/>
    <x v="0"/>
    <x v="0"/>
    <x v="0"/>
    <x v="10"/>
  </r>
  <r>
    <s v="SDE 2010"/>
    <s v="SDE1005748"/>
    <s v="Zon"/>
    <s v="2010 Zon-PV klein"/>
    <s v="***"/>
    <s v="***"/>
    <s v="9457**"/>
    <s v="DEURZE"/>
    <s v="Drenthe"/>
    <n v="5.6699999999999997E-3"/>
    <n v="4.8199999999999994"/>
    <n v="15"/>
    <n v="19380.34"/>
    <x v="0"/>
    <x v="0"/>
    <x v="0"/>
    <x v="7"/>
  </r>
  <r>
    <s v="SDE 2010"/>
    <s v="SDE1005755"/>
    <s v="Zon"/>
    <s v="2010 Zon-PV klein"/>
    <s v="***"/>
    <s v="***"/>
    <s v="7833**"/>
    <s v="NIEUW-AMSTERDAM"/>
    <s v="Drenthe"/>
    <n v="1.08E-3"/>
    <n v="0.91799999999999993"/>
    <n v="15"/>
    <n v="3713.24"/>
    <x v="0"/>
    <x v="0"/>
    <x v="0"/>
    <x v="2"/>
  </r>
  <r>
    <s v="SDE 2010"/>
    <s v="SDE1005831"/>
    <s v="Zon"/>
    <s v="2010 Zon-PV klein"/>
    <s v="***"/>
    <s v="***"/>
    <s v="7921**"/>
    <s v="ZUIDWOLDE DR"/>
    <s v="Drenthe"/>
    <n v="1.575E-3"/>
    <n v="1.339"/>
    <n v="15"/>
    <n v="5332"/>
    <x v="0"/>
    <x v="0"/>
    <x v="0"/>
    <x v="9"/>
  </r>
  <r>
    <s v="SDE 2010"/>
    <s v="SDE1005920"/>
    <s v="Zon"/>
    <s v="2010 Zon-PV klein"/>
    <s v="***"/>
    <s v="***"/>
    <s v="9571**"/>
    <s v="2E EXLOËRMOND"/>
    <s v="Drenthe"/>
    <n v="7.4999999999999997E-3"/>
    <n v="6.375"/>
    <n v="15"/>
    <n v="25632.22"/>
    <x v="0"/>
    <x v="0"/>
    <x v="0"/>
    <x v="11"/>
  </r>
  <r>
    <s v="SDE 2010"/>
    <s v="SDE1005937"/>
    <s v="Zon"/>
    <s v="2010 Zon-PV klein"/>
    <s v="***"/>
    <s v="***"/>
    <s v="9528**"/>
    <s v="BUINEN"/>
    <s v="Drenthe"/>
    <n v="7.4999999999999997E-3"/>
    <n v="6.375"/>
    <n v="15"/>
    <n v="25814.03"/>
    <x v="0"/>
    <x v="0"/>
    <x v="0"/>
    <x v="11"/>
  </r>
  <r>
    <s v="SDE 2010"/>
    <s v="SDE1005952"/>
    <s v="Zon"/>
    <s v="2010 Zon-PV klein"/>
    <s v="***"/>
    <s v="***"/>
    <s v="7843**"/>
    <s v="ERM"/>
    <s v="Drenthe"/>
    <n v="7.4999999999999997E-3"/>
    <n v="6.375"/>
    <n v="15"/>
    <n v="25656.32"/>
    <x v="0"/>
    <x v="0"/>
    <x v="0"/>
    <x v="10"/>
  </r>
  <r>
    <s v="SDE 2010"/>
    <s v="SDE1005972"/>
    <s v="Zon"/>
    <s v="2010 Zon-PV klein"/>
    <s v="***"/>
    <s v="***"/>
    <s v="9512**"/>
    <s v="NIEUWEDIEP"/>
    <s v="Drenthe"/>
    <n v="7.4999999999999997E-3"/>
    <n v="6.375"/>
    <n v="15"/>
    <n v="25666.67"/>
    <x v="0"/>
    <x v="0"/>
    <x v="0"/>
    <x v="7"/>
  </r>
  <r>
    <s v="SDE 2010"/>
    <s v="SDE1006326"/>
    <s v="Zon"/>
    <s v="2010 Zon-PV klein"/>
    <s v="***"/>
    <s v="***"/>
    <s v="7894**"/>
    <s v="ZWARTEMEER"/>
    <s v="Drenthe"/>
    <n v="8.9999999999999993E-3"/>
    <n v="6.375"/>
    <n v="15"/>
    <n v="25554.32"/>
    <x v="0"/>
    <x v="0"/>
    <x v="0"/>
    <x v="2"/>
  </r>
  <r>
    <s v="SDE 2010"/>
    <s v="SDE1006386"/>
    <s v="Zon"/>
    <s v="2010 Zon-PV klein"/>
    <s v="***"/>
    <s v="***"/>
    <s v="9458**"/>
    <s v="BALLOO"/>
    <s v="Drenthe"/>
    <n v="1.4999999999999999E-2"/>
    <n v="6.375"/>
    <n v="15"/>
    <n v="25664.09"/>
    <x v="0"/>
    <x v="0"/>
    <x v="0"/>
    <x v="7"/>
  </r>
  <r>
    <s v="SDE 2010"/>
    <s v="SDE1006487"/>
    <s v="Zon"/>
    <s v="2010 Zon-PV klein"/>
    <s v="***"/>
    <s v="***"/>
    <s v="7827**"/>
    <s v="EMMEN"/>
    <s v="Drenthe"/>
    <n v="1.6100000000000001E-3"/>
    <n v="1.369"/>
    <n v="15"/>
    <n v="5507.96"/>
    <x v="0"/>
    <x v="0"/>
    <x v="0"/>
    <x v="2"/>
  </r>
  <r>
    <s v="SDE 2010"/>
    <s v="SDE1006610"/>
    <s v="Zon"/>
    <s v="2010 Zon-PV klein"/>
    <s v="***"/>
    <s v="***"/>
    <s v="7894**"/>
    <s v="ZWARTEMEER"/>
    <s v="Drenthe"/>
    <n v="7.4999999999999997E-3"/>
    <n v="6.375"/>
    <n v="15"/>
    <n v="25672.13"/>
    <x v="0"/>
    <x v="0"/>
    <x v="0"/>
    <x v="2"/>
  </r>
  <r>
    <s v="SDE 2010"/>
    <s v="SDE1006862"/>
    <s v="Zon"/>
    <s v="2010 Zon-PV klein"/>
    <s v="***"/>
    <s v="***"/>
    <s v="9571**"/>
    <s v="2E EXLOËRMOND"/>
    <s v="Drenthe"/>
    <n v="7.4999999999999997E-3"/>
    <n v="6.375"/>
    <n v="15"/>
    <n v="25814.03"/>
    <x v="0"/>
    <x v="0"/>
    <x v="0"/>
    <x v="11"/>
  </r>
  <r>
    <s v="SDE 2010"/>
    <s v="SDE1007201"/>
    <s v="Zon"/>
    <s v="2010 Zon-PV klein"/>
    <s v="***"/>
    <s v="***"/>
    <s v="7742**"/>
    <s v="COEVORDEN"/>
    <s v="Drenthe"/>
    <n v="5.6699999999999997E-3"/>
    <n v="4.8199999999999994"/>
    <n v="15"/>
    <n v="19210.32"/>
    <x v="0"/>
    <x v="0"/>
    <x v="0"/>
    <x v="10"/>
  </r>
  <r>
    <s v="SDE 2010"/>
    <s v="SDE1007351"/>
    <s v="Zon"/>
    <s v="2010 Zon-PV klein"/>
    <s v="***"/>
    <s v="***"/>
    <s v="7827**"/>
    <s v="EMMEN"/>
    <s v="Drenthe"/>
    <n v="4.62E-3"/>
    <n v="3.927"/>
    <n v="15"/>
    <n v="15766.54"/>
    <x v="0"/>
    <x v="0"/>
    <x v="0"/>
    <x v="2"/>
  </r>
  <r>
    <s v="SDE 2010"/>
    <s v="SDE1007404"/>
    <s v="Zon"/>
    <s v="2010 Zon-PV klein"/>
    <s v="***"/>
    <s v="***"/>
    <s v="9658**"/>
    <s v="EEXTERVEEN"/>
    <s v="Drenthe"/>
    <n v="2.96E-3"/>
    <n v="2.516"/>
    <n v="15"/>
    <n v="10199.65"/>
    <x v="0"/>
    <x v="0"/>
    <x v="0"/>
    <x v="7"/>
  </r>
  <r>
    <s v="SDE 2010"/>
    <s v="SDE1007468"/>
    <s v="Zon"/>
    <s v="2010 Zon-PV klein"/>
    <s v="***"/>
    <s v="***"/>
    <s v="9418**"/>
    <s v="WIJSTER"/>
    <s v="Drenthe"/>
    <n v="7.4000000000000003E-3"/>
    <n v="6.29"/>
    <n v="15"/>
    <n v="25214.09"/>
    <x v="0"/>
    <x v="0"/>
    <x v="0"/>
    <x v="5"/>
  </r>
  <r>
    <s v="SDE 2010"/>
    <s v="SDE1007918"/>
    <s v="Zon"/>
    <s v="2010 Zon-PV klein"/>
    <s v="***"/>
    <s v="***"/>
    <s v="7761**"/>
    <s v="SCHOONEBEEK"/>
    <s v="Drenthe"/>
    <n v="4.0000000000000001E-3"/>
    <n v="3.4"/>
    <n v="15"/>
    <n v="13730.28"/>
    <x v="0"/>
    <x v="0"/>
    <x v="0"/>
    <x v="2"/>
  </r>
  <r>
    <s v="SDE 2010"/>
    <s v="SDE1008365"/>
    <s v="Zon"/>
    <s v="2010 Zon-PV klein"/>
    <s v="***"/>
    <s v="***"/>
    <s v="7881**"/>
    <s v="EMMER-COMPASCUUM"/>
    <s v="Drenthe"/>
    <n v="7.4900000000000001E-3"/>
    <n v="6.367"/>
    <n v="15"/>
    <n v="25978"/>
    <x v="0"/>
    <x v="0"/>
    <x v="0"/>
    <x v="2"/>
  </r>
  <r>
    <s v="SDE 2010"/>
    <s v="SDE1008503"/>
    <s v="Zon"/>
    <s v="2010 Zon-PV klein"/>
    <s v="***"/>
    <s v="***"/>
    <s v="9409**"/>
    <s v="LOON"/>
    <s v="Drenthe"/>
    <n v="3.3600000000000001E-3"/>
    <n v="2.8560000000000003"/>
    <n v="15"/>
    <n v="11448.67"/>
    <x v="0"/>
    <x v="0"/>
    <x v="0"/>
    <x v="4"/>
  </r>
  <r>
    <s v="SDE 2010"/>
    <s v="SDE1009075"/>
    <s v="Zon"/>
    <s v="2010 Zon-PV klein"/>
    <s v="***"/>
    <s v="***"/>
    <s v="9457**"/>
    <s v="DEURZE"/>
    <s v="Drenthe"/>
    <n v="5.6699999999999997E-3"/>
    <n v="4.8199999999999994"/>
    <n v="15"/>
    <n v="19401.88"/>
    <x v="0"/>
    <x v="0"/>
    <x v="0"/>
    <x v="7"/>
  </r>
  <r>
    <s v="SDE 2010"/>
    <s v="SDE1009645"/>
    <s v="Zon"/>
    <s v="2010 Zon-PV klein"/>
    <s v="***"/>
    <s v="***"/>
    <s v="9523**"/>
    <s v="DROUWENERMOND"/>
    <s v="Drenthe"/>
    <n v="7.4999999999999997E-3"/>
    <n v="6.375"/>
    <n v="15"/>
    <n v="25797.97"/>
    <x v="0"/>
    <x v="0"/>
    <x v="0"/>
    <x v="11"/>
  </r>
  <r>
    <s v="SDE 2010"/>
    <s v="SDE1009667"/>
    <s v="Zon"/>
    <s v="2010 Zon-PV klein"/>
    <s v="***"/>
    <s v="***"/>
    <s v="7908**"/>
    <s v="HOOGEVEEN"/>
    <s v="Drenthe"/>
    <n v="5.6639999999999998E-3"/>
    <n v="4.8139999999999992"/>
    <n v="15"/>
    <n v="19325.25"/>
    <x v="0"/>
    <x v="0"/>
    <x v="0"/>
    <x v="1"/>
  </r>
  <r>
    <s v="SDE 2010"/>
    <s v="SDE1009884"/>
    <s v="Zon"/>
    <s v="2010 Zon-PV klein"/>
    <s v="***"/>
    <s v="***"/>
    <s v="9523**"/>
    <s v="DROUWENERMOND"/>
    <s v="Drenthe"/>
    <n v="7.4999999999999997E-3"/>
    <n v="6.375"/>
    <n v="15"/>
    <n v="25632.22"/>
    <x v="0"/>
    <x v="0"/>
    <x v="0"/>
    <x v="11"/>
  </r>
  <r>
    <s v="SDE 2010"/>
    <s v="SDE1010127"/>
    <s v="Zon"/>
    <s v="2010 Zon-PV klein"/>
    <s v="***"/>
    <s v="***"/>
    <s v="9441**"/>
    <s v="ORVELTE"/>
    <s v="Drenthe"/>
    <n v="3.3600000000000001E-3"/>
    <n v="2.8560000000000003"/>
    <n v="15"/>
    <n v="11269.81"/>
    <x v="0"/>
    <x v="0"/>
    <x v="0"/>
    <x v="5"/>
  </r>
  <r>
    <s v="SDE 2010"/>
    <s v="SDE1010406"/>
    <s v="Zon"/>
    <s v="2010 Zon-PV klein"/>
    <s v="***"/>
    <s v="***"/>
    <s v="9511**"/>
    <s v="GIETERVEEN"/>
    <s v="Drenthe"/>
    <n v="7.5249999999999996E-3"/>
    <n v="6.375"/>
    <n v="15"/>
    <n v="25559.5"/>
    <x v="0"/>
    <x v="0"/>
    <x v="0"/>
    <x v="7"/>
  </r>
  <r>
    <s v="SDE 2010"/>
    <s v="SDE1010553"/>
    <s v="Zon"/>
    <s v="2010 Zon-PV klein"/>
    <s v="***"/>
    <s v="***"/>
    <s v="7908**"/>
    <s v="HOOGEVEEN"/>
    <s v="Drenthe"/>
    <n v="2.5000000000000001E-3"/>
    <n v="2.125"/>
    <n v="15"/>
    <n v="8526.76"/>
    <x v="0"/>
    <x v="0"/>
    <x v="0"/>
    <x v="1"/>
  </r>
  <r>
    <s v="SDE 2010"/>
    <s v="SDE1010973"/>
    <s v="Zon"/>
    <s v="2010 Zon-PV klein"/>
    <s v="***"/>
    <s v="***"/>
    <s v="7881**"/>
    <s v="EMMER-COMPASCUUM"/>
    <s v="Drenthe"/>
    <n v="3.8E-3"/>
    <n v="3.23"/>
    <n v="15"/>
    <n v="12965.89"/>
    <x v="0"/>
    <x v="0"/>
    <x v="0"/>
    <x v="2"/>
  </r>
  <r>
    <s v="SDE 2010"/>
    <s v="SDE1011745"/>
    <s v="Zon"/>
    <s v="2010 Zon-PV klein"/>
    <s v="***"/>
    <s v="***"/>
    <s v="7927**"/>
    <s v="ALTEVEER GEM DE WOLDEN"/>
    <s v="Drenthe"/>
    <n v="1.4999999999999999E-2"/>
    <n v="6.375"/>
    <n v="15"/>
    <n v="25966.57"/>
    <x v="0"/>
    <x v="0"/>
    <x v="0"/>
    <x v="9"/>
  </r>
  <r>
    <s v="SDE 2010"/>
    <s v="SDE1011885"/>
    <s v="Zon"/>
    <s v="2010 Zon-PV klein"/>
    <s v="K.J. Koers Holding B.V."/>
    <s v="Rijksweg 198"/>
    <s v="9423PE"/>
    <s v="HOOGERSMILDE"/>
    <s v="Drenthe"/>
    <n v="7.4999999999999997E-3"/>
    <n v="6.375"/>
    <n v="15"/>
    <n v="25727.78"/>
    <x v="0"/>
    <x v="0"/>
    <x v="0"/>
    <x v="5"/>
  </r>
  <r>
    <s v="SDE 2010"/>
    <s v="SDE1011886"/>
    <s v="Zon"/>
    <s v="2010 Zon-PV klein"/>
    <s v="***"/>
    <s v="***"/>
    <s v="7963**"/>
    <s v="RUINEN"/>
    <s v="Drenthe"/>
    <n v="1.41E-3"/>
    <n v="1.1990000000000001"/>
    <n v="15"/>
    <n v="4839.09"/>
    <x v="0"/>
    <x v="0"/>
    <x v="0"/>
    <x v="9"/>
  </r>
  <r>
    <s v="SDE 2010"/>
    <s v="SDE1012056"/>
    <s v="Zon"/>
    <s v="2010 Zon-PV klein"/>
    <s v="***"/>
    <s v="***"/>
    <s v="7812**"/>
    <s v="EMMEN"/>
    <s v="Drenthe"/>
    <n v="3.7799999999999999E-3"/>
    <n v="3.2130000000000001"/>
    <n v="15"/>
    <n v="13110"/>
    <x v="0"/>
    <x v="0"/>
    <x v="0"/>
    <x v="2"/>
  </r>
  <r>
    <s v="SDE 2010"/>
    <s v="SDE1012069"/>
    <s v="Zon"/>
    <s v="2010 Zon-PV klein"/>
    <s v="***"/>
    <s v="***"/>
    <s v="7948**"/>
    <s v="NIJEVEEN"/>
    <s v="Drenthe"/>
    <n v="7.5599999999999999E-3"/>
    <n v="6.2687333333333335"/>
    <n v="15"/>
    <n v="25559.5"/>
    <x v="0"/>
    <x v="0"/>
    <x v="0"/>
    <x v="3"/>
  </r>
  <r>
    <s v="SDE 2010"/>
    <s v="SDE1012254"/>
    <s v="Zon"/>
    <s v="2010 Zon-PV klein"/>
    <s v="***"/>
    <s v="***"/>
    <s v="9512**"/>
    <s v="NIEUWEDIEP"/>
    <s v="Drenthe"/>
    <n v="7.4999999999999997E-3"/>
    <n v="6.375"/>
    <n v="15"/>
    <n v="25668.21"/>
    <x v="0"/>
    <x v="0"/>
    <x v="0"/>
    <x v="7"/>
  </r>
  <r>
    <s v="SDE 2010"/>
    <s v="SDE1012320"/>
    <s v="Zon"/>
    <s v="2010 Zon-PV klein"/>
    <s v="***"/>
    <s v="***"/>
    <s v="7852**"/>
    <s v="WEZUP"/>
    <s v="Drenthe"/>
    <n v="7.4999999999999997E-3"/>
    <n v="6.375"/>
    <n v="15"/>
    <n v="25590.45"/>
    <x v="0"/>
    <x v="0"/>
    <x v="0"/>
    <x v="10"/>
  </r>
  <r>
    <s v="SDE 2010"/>
    <s v="SDE1012625"/>
    <s v="Zon"/>
    <s v="2010 Zon-PV klein"/>
    <s v="***"/>
    <s v="***"/>
    <s v="9571**"/>
    <s v="2E EXLOËRMOND"/>
    <s v="Drenthe"/>
    <n v="7.4999999999999997E-3"/>
    <n v="6.375"/>
    <n v="15"/>
    <n v="25814.69"/>
    <x v="0"/>
    <x v="0"/>
    <x v="0"/>
    <x v="11"/>
  </r>
  <r>
    <s v="SDE 2010"/>
    <s v="SDE1012647"/>
    <s v="Zon"/>
    <s v="2010 Zon-PV klein"/>
    <s v="Lefier"/>
    <s v="Maalsteen 3"/>
    <s v="9531PD"/>
    <s v="BORGER"/>
    <s v="Drenthe"/>
    <n v="4.0000000000000001E-3"/>
    <n v="3.4"/>
    <n v="15"/>
    <n v="13715.98"/>
    <x v="0"/>
    <x v="0"/>
    <x v="0"/>
    <x v="11"/>
  </r>
  <r>
    <s v="SDE 2010"/>
    <s v="SDE1012784"/>
    <s v="Zon"/>
    <s v="2010 Zon-PV klein"/>
    <s v="***"/>
    <s v="***"/>
    <s v="9331**"/>
    <s v="NORG"/>
    <s v="Drenthe"/>
    <n v="4.7999999999999996E-3"/>
    <n v="4.08"/>
    <n v="15"/>
    <n v="15964.67"/>
    <x v="0"/>
    <x v="0"/>
    <x v="0"/>
    <x v="6"/>
  </r>
  <r>
    <s v="SDE 2010"/>
    <s v="SDE1013028"/>
    <s v="Zon"/>
    <s v="2010 Zon-PV klein"/>
    <s v="***"/>
    <s v="***"/>
    <s v="9571**"/>
    <s v="2E EXLOËRMOND"/>
    <s v="Drenthe"/>
    <n v="7.4999999999999997E-3"/>
    <n v="6.375"/>
    <n v="15"/>
    <n v="25816.34"/>
    <x v="0"/>
    <x v="0"/>
    <x v="0"/>
    <x v="11"/>
  </r>
  <r>
    <s v="SDE 2010"/>
    <s v="SDE1013260"/>
    <s v="Zon"/>
    <s v="2010 Zon-PV klein"/>
    <s v="***"/>
    <s v="***"/>
    <s v="9401**"/>
    <s v="ASSEN"/>
    <s v="Drenthe"/>
    <n v="2.7599999999999999E-3"/>
    <n v="2.3459999999999996"/>
    <n v="15"/>
    <n v="9453.49"/>
    <x v="0"/>
    <x v="0"/>
    <x v="0"/>
    <x v="4"/>
  </r>
  <r>
    <s v="SDE 2010"/>
    <s v="SDE1013579"/>
    <s v="Zon"/>
    <s v="2010 Zon-PV klein"/>
    <s v="***"/>
    <s v="***"/>
    <s v="8382**"/>
    <s v="FREDERIKSOORD"/>
    <s v="Drenthe"/>
    <n v="5.5999999999999999E-3"/>
    <n v="4.7600000000000007"/>
    <n v="15"/>
    <n v="18267.78"/>
    <x v="0"/>
    <x v="0"/>
    <x v="0"/>
    <x v="0"/>
  </r>
  <r>
    <s v="SDE 2010"/>
    <s v="SDE1013616"/>
    <s v="Zon"/>
    <s v="2010 Zon-PV klein"/>
    <s v="***"/>
    <s v="***"/>
    <s v="7833**"/>
    <s v="NIEUW-AMSTERDAM"/>
    <s v="Drenthe"/>
    <n v="7.4900000000000001E-3"/>
    <n v="6.367"/>
    <n v="15"/>
    <n v="25527.97"/>
    <x v="0"/>
    <x v="0"/>
    <x v="0"/>
    <x v="2"/>
  </r>
  <r>
    <s v="SDE 2010"/>
    <s v="SDE1013772"/>
    <s v="Zon"/>
    <s v="2010 Zon-PV klein"/>
    <s v="***"/>
    <s v="***"/>
    <s v="7881**"/>
    <s v="EMMER-COMPASCUUM"/>
    <s v="Drenthe"/>
    <n v="7.1999999999999998E-3"/>
    <n v="6.12"/>
    <n v="15"/>
    <n v="23509.13"/>
    <x v="0"/>
    <x v="0"/>
    <x v="0"/>
    <x v="2"/>
  </r>
  <r>
    <s v="SDE 2010"/>
    <s v="SDE1014147"/>
    <s v="Zon"/>
    <s v="2010 Zon-PV klein"/>
    <s v="T. van Til Eelde Beheer B.V."/>
    <s v="Hoofdweg 112a"/>
    <s v="9761EL"/>
    <s v="EELDE"/>
    <s v="Drenthe"/>
    <n v="7.5599999999999999E-3"/>
    <n v="6.375"/>
    <n v="15"/>
    <n v="25510.38"/>
    <x v="0"/>
    <x v="0"/>
    <x v="0"/>
    <x v="8"/>
  </r>
  <r>
    <s v="SDE 2010"/>
    <s v="SDE1014178"/>
    <s v="Zon"/>
    <s v="2010 Zon-PV klein"/>
    <s v="***"/>
    <s v="***"/>
    <s v="9401**"/>
    <s v="ASSEN"/>
    <s v="Drenthe"/>
    <n v="2.7599999999999999E-3"/>
    <n v="2.3459999999999996"/>
    <n v="15"/>
    <n v="9453.49"/>
    <x v="0"/>
    <x v="0"/>
    <x v="0"/>
    <x v="4"/>
  </r>
  <r>
    <s v="SDE 2010"/>
    <s v="SDE1014301"/>
    <s v="Zon"/>
    <s v="2010 Zon-PV klein"/>
    <s v="***"/>
    <s v="***"/>
    <s v="9481**"/>
    <s v="VRIES"/>
    <s v="Drenthe"/>
    <n v="4.0000000000000001E-3"/>
    <n v="3.4"/>
    <n v="15"/>
    <n v="13788.64"/>
    <x v="0"/>
    <x v="0"/>
    <x v="0"/>
    <x v="8"/>
  </r>
  <r>
    <s v="SDE 2010"/>
    <s v="SDE1014425"/>
    <s v="Zon"/>
    <s v="2010 Zon-PV klein"/>
    <s v="***"/>
    <s v="***"/>
    <s v="9336**"/>
    <s v="HUIS TER HEIDE DR"/>
    <s v="Drenthe"/>
    <n v="7.4999999999999997E-3"/>
    <n v="6.375"/>
    <n v="15"/>
    <n v="25623.16"/>
    <x v="0"/>
    <x v="0"/>
    <x v="0"/>
    <x v="6"/>
  </r>
  <r>
    <s v="SDE 2010"/>
    <s v="SDE1014435"/>
    <s v="Zon"/>
    <s v="2010 Zon-PV klein"/>
    <s v="***"/>
    <s v="***"/>
    <s v="7751**"/>
    <s v="DALEN"/>
    <s v="Drenthe"/>
    <n v="3.8E-3"/>
    <n v="3.23"/>
    <n v="15"/>
    <n v="13054.79"/>
    <x v="0"/>
    <x v="0"/>
    <x v="0"/>
    <x v="10"/>
  </r>
  <r>
    <s v="SDE 2010"/>
    <s v="SDE1014457"/>
    <s v="Zon"/>
    <s v="2010 Zon-PV klein"/>
    <s v="***"/>
    <s v="***"/>
    <s v="9414**"/>
    <s v="HOOGHALEN"/>
    <s v="Drenthe"/>
    <n v="1.2600000000000001E-3"/>
    <n v="1.0710000000000002"/>
    <n v="15"/>
    <n v="4227.18"/>
    <x v="0"/>
    <x v="0"/>
    <x v="0"/>
    <x v="5"/>
  </r>
  <r>
    <s v="SDE 2010"/>
    <s v="SDE1014474"/>
    <s v="Zon"/>
    <s v="2010 Zon-PV klein"/>
    <s v="***"/>
    <s v="***"/>
    <s v="9421**"/>
    <s v="BOVENSMILDE"/>
    <s v="Drenthe"/>
    <n v="2.5200000000000001E-3"/>
    <n v="2.1420000000000003"/>
    <n v="15"/>
    <n v="8435.2199999999993"/>
    <x v="0"/>
    <x v="0"/>
    <x v="0"/>
    <x v="5"/>
  </r>
  <r>
    <s v="SDE 2010"/>
    <s v="SDE1014700"/>
    <s v="Zon"/>
    <s v="2010 Zon-PV klein"/>
    <s v="***"/>
    <s v="***"/>
    <s v="9418**"/>
    <s v="WIJSTER"/>
    <s v="Drenthe"/>
    <n v="2.8999999999999998E-3"/>
    <n v="2.4650000000000003"/>
    <n v="15"/>
    <n v="9868.6200000000008"/>
    <x v="0"/>
    <x v="0"/>
    <x v="0"/>
    <x v="5"/>
  </r>
  <r>
    <s v="SDE 2010"/>
    <s v="SDE1014730"/>
    <s v="Zon"/>
    <s v="2010 Zon-PV klein"/>
    <s v="Landgoed Heidehof B.V."/>
    <s v="Provincialeweg 2"/>
    <s v="9463TK"/>
    <s v="EEXT"/>
    <s v="Drenthe"/>
    <n v="6.0000000000000001E-3"/>
    <n v="5.0999999999999996"/>
    <n v="15"/>
    <n v="20638.91"/>
    <x v="0"/>
    <x v="0"/>
    <x v="0"/>
    <x v="7"/>
  </r>
  <r>
    <s v="SDE 2010"/>
    <s v="SDE1014845"/>
    <s v="Zon"/>
    <s v="2010 Zon-PV klein"/>
    <s v="***"/>
    <s v="***"/>
    <s v="9439**"/>
    <s v="WITTEVEEN"/>
    <s v="Drenthe"/>
    <n v="1.8E-3"/>
    <n v="1.53"/>
    <n v="15"/>
    <n v="6109.95"/>
    <x v="0"/>
    <x v="0"/>
    <x v="0"/>
    <x v="9"/>
  </r>
  <r>
    <s v="SDE 2010"/>
    <s v="SDE1014866"/>
    <s v="Zon"/>
    <s v="2010 Zon-PV klein"/>
    <s v="***"/>
    <s v="***"/>
    <s v="7909**"/>
    <s v="HOOGEVEEN"/>
    <s v="Drenthe"/>
    <n v="3.5000000000000001E-3"/>
    <n v="2.9750000000000001"/>
    <n v="15"/>
    <n v="11832.43"/>
    <x v="0"/>
    <x v="0"/>
    <x v="0"/>
    <x v="1"/>
  </r>
  <r>
    <s v="SDE 2010"/>
    <s v="SDE1015007"/>
    <s v="Zon"/>
    <s v="2010 Zon-PV klein"/>
    <s v="***"/>
    <s v="***"/>
    <s v="7901**"/>
    <s v="HOOGEVEEN"/>
    <s v="Drenthe"/>
    <n v="7.4999999999999997E-3"/>
    <n v="6.375"/>
    <n v="15"/>
    <n v="25551.78"/>
    <x v="0"/>
    <x v="0"/>
    <x v="0"/>
    <x v="1"/>
  </r>
  <r>
    <s v="SDE 2010"/>
    <s v="SDE1015315"/>
    <s v="Zon"/>
    <s v="2010 Zon-PV klein"/>
    <s v="***"/>
    <s v="***"/>
    <s v="9402**"/>
    <s v="ASSEN"/>
    <s v="Drenthe"/>
    <n v="3.7799999999999999E-3"/>
    <n v="3.2130000000000001"/>
    <n v="15"/>
    <n v="12608.07"/>
    <x v="0"/>
    <x v="0"/>
    <x v="0"/>
    <x v="4"/>
  </r>
  <r>
    <s v="SDE 2010"/>
    <s v="SDE1015548"/>
    <s v="Zon"/>
    <s v="2010 Zon-PV klein"/>
    <s v="***"/>
    <s v="***"/>
    <s v="9521**"/>
    <s v="NIEUW-BUINEN"/>
    <s v="Drenthe"/>
    <n v="7.0200000000000002E-3"/>
    <n v="5.9669999999999996"/>
    <n v="15"/>
    <n v="24218.98"/>
    <x v="0"/>
    <x v="0"/>
    <x v="0"/>
    <x v="11"/>
  </r>
  <r>
    <s v="SDE 2010"/>
    <s v="SDE1015702"/>
    <s v="Zon"/>
    <s v="2010 Zon-PV klein"/>
    <s v="Camping De Wolfskuylen"/>
    <s v="Holtweg 9"/>
    <s v="7863TA"/>
    <s v="GEES"/>
    <s v="Drenthe"/>
    <n v="1.4999999999999999E-2"/>
    <n v="6.375"/>
    <n v="15"/>
    <n v="25559.5"/>
    <x v="0"/>
    <x v="0"/>
    <x v="0"/>
    <x v="10"/>
  </r>
  <r>
    <s v="SDE 2010"/>
    <s v="SDE1015765"/>
    <s v="Zon"/>
    <s v="2010 Zon-PV klein"/>
    <s v="***"/>
    <s v="***"/>
    <s v="7873**"/>
    <s v="ODOORN"/>
    <s v="Drenthe"/>
    <n v="7.4999999999999997E-3"/>
    <n v="6.375"/>
    <n v="15"/>
    <n v="25680.16"/>
    <x v="0"/>
    <x v="0"/>
    <x v="0"/>
    <x v="11"/>
  </r>
  <r>
    <s v="SDE 2010"/>
    <s v="SDE1015887"/>
    <s v="Zon"/>
    <s v="2010 Zon-PV klein"/>
    <s v="***"/>
    <s v="***"/>
    <s v="7876**"/>
    <s v="VALTHERMOND"/>
    <s v="Drenthe"/>
    <n v="3.7799999999999999E-3"/>
    <n v="3.2130000000000001"/>
    <n v="15"/>
    <n v="12884.67"/>
    <x v="0"/>
    <x v="0"/>
    <x v="0"/>
    <x v="11"/>
  </r>
  <r>
    <s v="SDE 2010"/>
    <s v="SDE1015968"/>
    <s v="Zon"/>
    <s v="2010 Zon-PV klein"/>
    <s v="***"/>
    <s v="***"/>
    <s v="7957**"/>
    <s v="DE WIJK"/>
    <s v="Drenthe"/>
    <n v="3.3600000000000001E-3"/>
    <n v="2.8560000000000003"/>
    <n v="15"/>
    <n v="11139.09"/>
    <x v="0"/>
    <x v="0"/>
    <x v="0"/>
    <x v="9"/>
  </r>
  <r>
    <s v="SDE 2010"/>
    <s v="SDE1016014"/>
    <s v="Zon"/>
    <s v="2010 Zon-PV klein"/>
    <s v="***"/>
    <s v="***"/>
    <s v="8351**"/>
    <s v="WAPSERVEEN"/>
    <s v="Drenthe"/>
    <n v="1.4999999999999999E-2"/>
    <n v="6.375"/>
    <n v="15"/>
    <n v="25623.02"/>
    <x v="0"/>
    <x v="0"/>
    <x v="0"/>
    <x v="0"/>
  </r>
  <r>
    <s v="SDE 2010"/>
    <s v="SDE1016051"/>
    <s v="Zon"/>
    <s v="2010 Zon-PV klein"/>
    <s v="***"/>
    <s v="***"/>
    <s v="7926**"/>
    <s v="KERKENVELD"/>
    <s v="Drenthe"/>
    <n v="7.4999999999999997E-3"/>
    <n v="6.375"/>
    <n v="15"/>
    <n v="25559.5"/>
    <x v="0"/>
    <x v="0"/>
    <x v="0"/>
    <x v="9"/>
  </r>
  <r>
    <s v="SDE 2010"/>
    <s v="SDE1016219"/>
    <s v="Zon"/>
    <s v="2010 Zon-PV klein"/>
    <s v="***"/>
    <s v="***"/>
    <s v="9405**"/>
    <s v="ASSEN"/>
    <s v="Drenthe"/>
    <n v="3.2000000000000002E-3"/>
    <n v="2.7199999999999998"/>
    <n v="15"/>
    <n v="10663.32"/>
    <x v="0"/>
    <x v="0"/>
    <x v="0"/>
    <x v="4"/>
  </r>
  <r>
    <s v="SDE 2010"/>
    <s v="SDE1016325"/>
    <s v="Zon"/>
    <s v="2010 Zon-PV klein"/>
    <s v="***"/>
    <s v="***"/>
    <s v="7913**"/>
    <s v="HOLLANDSCHEVELD"/>
    <s v="Drenthe"/>
    <n v="3.3600000000000001E-3"/>
    <n v="2.8560000000000003"/>
    <n v="15"/>
    <n v="11457.25"/>
    <x v="0"/>
    <x v="0"/>
    <x v="0"/>
    <x v="1"/>
  </r>
  <r>
    <s v="SDE 2010"/>
    <s v="SDE1016327"/>
    <s v="Zon"/>
    <s v="2010 Zon-PV klein"/>
    <s v="***"/>
    <s v="***"/>
    <s v="7991**"/>
    <s v="DWINGELOO"/>
    <s v="Drenthe"/>
    <n v="7.6800000000000002E-3"/>
    <n v="6.375"/>
    <n v="15"/>
    <n v="25621.74"/>
    <x v="0"/>
    <x v="0"/>
    <x v="0"/>
    <x v="0"/>
  </r>
  <r>
    <s v="SDE 2010"/>
    <s v="SDE1016421"/>
    <s v="Zon"/>
    <s v="2010 Zon-PV klein"/>
    <s v="***"/>
    <s v="***"/>
    <s v="7948**"/>
    <s v="NIJEVEEN"/>
    <s v="Drenthe"/>
    <n v="7.5599999999999999E-3"/>
    <n v="6.2687333333333335"/>
    <n v="15"/>
    <n v="25565.3"/>
    <x v="0"/>
    <x v="0"/>
    <x v="0"/>
    <x v="3"/>
  </r>
  <r>
    <s v="SDE 2010"/>
    <s v="SDE1016572"/>
    <s v="Zon"/>
    <s v="2010 Zon-PV klein"/>
    <s v="***"/>
    <s v="***"/>
    <s v="7751**"/>
    <s v="DALEN"/>
    <s v="Drenthe"/>
    <n v="7.4999999999999997E-3"/>
    <n v="6.375"/>
    <n v="15"/>
    <n v="25680.16"/>
    <x v="0"/>
    <x v="0"/>
    <x v="0"/>
    <x v="10"/>
  </r>
  <r>
    <s v="SDE 2010"/>
    <s v="SDE1016840"/>
    <s v="Zon"/>
    <s v="2010 Zon-PV klein"/>
    <s v="***"/>
    <s v="***"/>
    <s v="9571**"/>
    <s v="2E EXLOËRMOND"/>
    <s v="Drenthe"/>
    <n v="7.4999999999999997E-3"/>
    <n v="6.375"/>
    <n v="15"/>
    <n v="26010"/>
    <x v="0"/>
    <x v="0"/>
    <x v="0"/>
    <x v="11"/>
  </r>
  <r>
    <s v="SDE 2010"/>
    <s v="SDE1016931"/>
    <s v="Zon"/>
    <s v="2010 Zon-PV klein"/>
    <s v="***"/>
    <s v="***"/>
    <s v="7991**"/>
    <s v="DWINGELOO"/>
    <s v="Drenthe"/>
    <n v="0.01"/>
    <n v="6.1270666666666669"/>
    <n v="15"/>
    <n v="24858.25"/>
    <x v="0"/>
    <x v="0"/>
    <x v="0"/>
    <x v="0"/>
  </r>
  <r>
    <s v="SDE 2010"/>
    <s v="SDE1017015"/>
    <s v="Zon"/>
    <s v="2010 Zon-PV klein"/>
    <s v="***"/>
    <s v="***"/>
    <s v="9403**"/>
    <s v="ASSEN"/>
    <s v="Drenthe"/>
    <n v="3.7799999999999999E-3"/>
    <n v="3.2130000000000001"/>
    <n v="15"/>
    <n v="13110"/>
    <x v="0"/>
    <x v="0"/>
    <x v="0"/>
    <x v="4"/>
  </r>
  <r>
    <s v="SDE 2010"/>
    <s v="SDE1017026"/>
    <s v="Zon"/>
    <s v="2010 Zon-PV klein"/>
    <s v="***"/>
    <s v="***"/>
    <s v="7761**"/>
    <s v="SCHOONEBEEK"/>
    <s v="Drenthe"/>
    <n v="7.4999999999999997E-3"/>
    <n v="6.375"/>
    <n v="15"/>
    <n v="25829.84"/>
    <x v="0"/>
    <x v="0"/>
    <x v="0"/>
    <x v="2"/>
  </r>
  <r>
    <s v="SDE 2010"/>
    <s v="SDE1017032"/>
    <s v="Zon"/>
    <s v="2010 Zon-PV klein"/>
    <s v="***"/>
    <s v="***"/>
    <s v="7841**"/>
    <s v="SLEEN"/>
    <s v="Drenthe"/>
    <n v="3.15E-3"/>
    <n v="2.6779999999999999"/>
    <n v="15"/>
    <n v="10750.45"/>
    <x v="0"/>
    <x v="0"/>
    <x v="0"/>
    <x v="10"/>
  </r>
  <r>
    <s v="SDE 2010"/>
    <s v="SDE1017063"/>
    <s v="Zon"/>
    <s v="2010 Zon-PV klein"/>
    <s v="***"/>
    <s v="***"/>
    <s v="9415**"/>
    <s v="HIJKEN"/>
    <s v="Drenthe"/>
    <n v="7.4999999999999997E-3"/>
    <n v="6.375"/>
    <n v="15"/>
    <n v="25797.97"/>
    <x v="0"/>
    <x v="0"/>
    <x v="0"/>
    <x v="5"/>
  </r>
  <r>
    <s v="SDE 2010"/>
    <s v="SDE1017081"/>
    <s v="Zon"/>
    <s v="2010 Zon-PV klein"/>
    <s v="***"/>
    <s v="***"/>
    <s v="7914**"/>
    <s v="NOORDSCHESCHUT"/>
    <s v="Drenthe"/>
    <n v="2.5200000000000001E-3"/>
    <n v="2.1420000000000003"/>
    <n v="15"/>
    <n v="8610.2800000000007"/>
    <x v="0"/>
    <x v="0"/>
    <x v="0"/>
    <x v="1"/>
  </r>
  <r>
    <s v="SDE 2010"/>
    <s v="SDE1017264"/>
    <s v="Zon"/>
    <s v="2010 Zon-PV klein"/>
    <s v="***"/>
    <s v="***"/>
    <s v="9403**"/>
    <s v="ASSEN"/>
    <s v="Drenthe"/>
    <n v="4.1999999999999997E-3"/>
    <n v="3.57"/>
    <n v="15"/>
    <n v="14216.9"/>
    <x v="0"/>
    <x v="0"/>
    <x v="0"/>
    <x v="4"/>
  </r>
  <r>
    <s v="SDE 2010"/>
    <s v="SDE1017420"/>
    <s v="Zon"/>
    <s v="2010 Zon-PV klein"/>
    <s v="***"/>
    <s v="***"/>
    <s v="9405**"/>
    <s v="ASSEN"/>
    <s v="Drenthe"/>
    <n v="2.8800000000000002E-3"/>
    <n v="2.448"/>
    <n v="15"/>
    <n v="9686.8700000000008"/>
    <x v="0"/>
    <x v="0"/>
    <x v="0"/>
    <x v="4"/>
  </r>
  <r>
    <s v="SDE 2010"/>
    <s v="SDE1017470"/>
    <s v="Zon"/>
    <s v="2010 Zon-PV klein"/>
    <s v="***"/>
    <s v="***"/>
    <s v="7991**"/>
    <s v="DWINGELOO"/>
    <s v="Drenthe"/>
    <n v="7.4999999999999997E-3"/>
    <n v="6.375"/>
    <n v="15"/>
    <n v="25500.99"/>
    <x v="0"/>
    <x v="0"/>
    <x v="0"/>
    <x v="0"/>
  </r>
  <r>
    <s v="SDE 2010"/>
    <s v="SDE1017551"/>
    <s v="Zon"/>
    <s v="2010 Zon-PV klein"/>
    <s v="***"/>
    <s v="***"/>
    <s v="7908**"/>
    <s v="HOOGEVEEN"/>
    <s v="Drenthe"/>
    <n v="4.4799999999999996E-3"/>
    <n v="3.8079999999999998"/>
    <n v="15"/>
    <n v="15072.06"/>
    <x v="0"/>
    <x v="0"/>
    <x v="0"/>
    <x v="1"/>
  </r>
  <r>
    <s v="SDE 2010"/>
    <s v="SDE1017765"/>
    <s v="Zon"/>
    <s v="2010 Zon-PV klein"/>
    <s v="***"/>
    <s v="***"/>
    <s v="7754**"/>
    <s v="WACHTUM"/>
    <s v="Drenthe"/>
    <n v="7.4700000000000001E-3"/>
    <n v="6.35"/>
    <n v="15"/>
    <n v="25555.58"/>
    <x v="0"/>
    <x v="0"/>
    <x v="0"/>
    <x v="10"/>
  </r>
  <r>
    <s v="SDE 2010"/>
    <s v="SDE1018023"/>
    <s v="Zon"/>
    <s v="2010 Zon-PV klein"/>
    <s v="***"/>
    <s v="***"/>
    <s v="7971**"/>
    <s v="HAVELTE"/>
    <s v="Drenthe"/>
    <n v="0.01"/>
    <n v="6.375"/>
    <n v="15"/>
    <n v="25232.45"/>
    <x v="0"/>
    <x v="0"/>
    <x v="0"/>
    <x v="0"/>
  </r>
  <r>
    <s v="SDE 2010"/>
    <s v="SDE1018264"/>
    <s v="Zon"/>
    <s v="2010 Zon-PV klein"/>
    <s v="***"/>
    <s v="***"/>
    <s v="7963**"/>
    <s v="RUINEN"/>
    <s v="Drenthe"/>
    <n v="2.0999999999999999E-3"/>
    <n v="1.7849999999999999"/>
    <n v="15"/>
    <n v="7179.44"/>
    <x v="0"/>
    <x v="0"/>
    <x v="0"/>
    <x v="9"/>
  </r>
  <r>
    <s v="SDE 2010"/>
    <s v="SDE1018315"/>
    <s v="Zon"/>
    <s v="2010 Zon-PV klein"/>
    <s v="***"/>
    <s v="***"/>
    <s v="9461**"/>
    <s v="GIETEN"/>
    <s v="Drenthe"/>
    <n v="4.0000000000000001E-3"/>
    <n v="3.4"/>
    <n v="15"/>
    <n v="13668.54"/>
    <x v="0"/>
    <x v="0"/>
    <x v="0"/>
    <x v="7"/>
  </r>
  <r>
    <s v="SDE 2010"/>
    <s v="SDE1018380"/>
    <s v="Zon"/>
    <s v="2010 Zon-PV klein"/>
    <s v="***"/>
    <s v="***"/>
    <s v="9468**"/>
    <s v="ANNEN"/>
    <s v="Drenthe"/>
    <n v="3.7799999999999999E-3"/>
    <n v="3.2130000000000001"/>
    <n v="15"/>
    <n v="12884.63"/>
    <x v="0"/>
    <x v="0"/>
    <x v="0"/>
    <x v="7"/>
  </r>
  <r>
    <s v="SDE 2010"/>
    <s v="SDE1018592"/>
    <s v="Zon"/>
    <s v="2010 Zon-PV klein"/>
    <s v="Lefier"/>
    <s v="Maalsteen 1"/>
    <s v="9531PD"/>
    <s v="BORGER"/>
    <s v="Drenthe"/>
    <n v="4.0000000000000001E-3"/>
    <n v="3.4"/>
    <n v="15"/>
    <n v="13716.03"/>
    <x v="0"/>
    <x v="0"/>
    <x v="0"/>
    <x v="11"/>
  </r>
  <r>
    <s v="SDE 2010"/>
    <s v="SDE1018829"/>
    <s v="Zon"/>
    <s v="2010 Zon-PV klein"/>
    <s v="Syntrus Achmea Vastgoed B.V."/>
    <s v="Europaweg 23"/>
    <s v="7903TD"/>
    <s v="HOOGEVEEN"/>
    <s v="Drenthe"/>
    <n v="7.4999999999999997E-3"/>
    <n v="6.375"/>
    <n v="15"/>
    <n v="25631.37"/>
    <x v="0"/>
    <x v="0"/>
    <x v="0"/>
    <x v="1"/>
  </r>
  <r>
    <s v="SDE 2010"/>
    <s v="SDE1018929"/>
    <s v="Zon"/>
    <s v="2010 Zon-PV klein"/>
    <s v="G.Nijboer Installatie"/>
    <s v="Romhof 35"/>
    <s v="9411SB"/>
    <s v="BEILEN"/>
    <s v="Drenthe"/>
    <n v="7.4000000000000003E-3"/>
    <n v="6.29"/>
    <n v="15"/>
    <n v="25385.13"/>
    <x v="0"/>
    <x v="0"/>
    <x v="0"/>
    <x v="5"/>
  </r>
  <r>
    <s v="SDE 2010"/>
    <s v="SDE1019089"/>
    <s v="Zon"/>
    <s v="2010 Zon-PV klein"/>
    <s v="***"/>
    <s v="***"/>
    <s v="7741**"/>
    <s v="COEVORDEN"/>
    <s v="Drenthe"/>
    <n v="7.5599999999999999E-3"/>
    <n v="6.375"/>
    <n v="15"/>
    <n v="25480.69"/>
    <x v="0"/>
    <x v="0"/>
    <x v="0"/>
    <x v="10"/>
  </r>
  <r>
    <s v="SDE 2010"/>
    <s v="SDE1019223"/>
    <s v="Zon"/>
    <s v="2010 Zon-PV klein"/>
    <s v="***"/>
    <s v="***"/>
    <s v="7751**"/>
    <s v="DALEN"/>
    <s v="Drenthe"/>
    <n v="4.4400000000000004E-3"/>
    <n v="3.774"/>
    <n v="15"/>
    <n v="15144.32"/>
    <x v="0"/>
    <x v="0"/>
    <x v="0"/>
    <x v="10"/>
  </r>
  <r>
    <s v="SDE 2010"/>
    <s v="SDE1019811"/>
    <s v="Zon"/>
    <s v="2010 Zon-PV klein"/>
    <s v="***"/>
    <s v="***"/>
    <s v="9482**"/>
    <s v="TYNAARLO"/>
    <s v="Drenthe"/>
    <n v="2.5000000000000001E-3"/>
    <n v="2.125"/>
    <n v="15"/>
    <n v="8559.9699999999993"/>
    <x v="0"/>
    <x v="0"/>
    <x v="0"/>
    <x v="8"/>
  </r>
  <r>
    <s v="SDE 2010"/>
    <s v="SDE1019816"/>
    <s v="Zon"/>
    <s v="2010 Zon-PV klein"/>
    <s v="***"/>
    <s v="***"/>
    <s v="9406**"/>
    <s v="ASSEN"/>
    <s v="Drenthe"/>
    <n v="7.5599999999999999E-3"/>
    <n v="6.375"/>
    <n v="15"/>
    <n v="24615.66"/>
    <x v="0"/>
    <x v="0"/>
    <x v="0"/>
    <x v="4"/>
  </r>
  <r>
    <s v="SDE 2010"/>
    <s v="SDE1020174"/>
    <s v="Zon"/>
    <s v="2010 Zon-PV klein"/>
    <s v="***"/>
    <s v="***"/>
    <s v="7741**"/>
    <s v="COEVORDEN"/>
    <s v="Drenthe"/>
    <n v="7.5599999999999999E-3"/>
    <n v="6.375"/>
    <n v="15"/>
    <n v="25601.24"/>
    <x v="0"/>
    <x v="0"/>
    <x v="0"/>
    <x v="10"/>
  </r>
  <r>
    <s v="SDE 2010"/>
    <s v="SDE1020322"/>
    <s v="Zon"/>
    <s v="2010 Zon-PV klein"/>
    <s v="***"/>
    <s v="***"/>
    <s v="9411**"/>
    <s v="BEILEN"/>
    <s v="Drenthe"/>
    <n v="7.4999999999999997E-3"/>
    <n v="6.375"/>
    <n v="15"/>
    <n v="25667.759999999998"/>
    <x v="0"/>
    <x v="0"/>
    <x v="0"/>
    <x v="5"/>
  </r>
  <r>
    <s v="SDE 2010"/>
    <s v="SDE1020534"/>
    <s v="Zon"/>
    <s v="2010 Zon-PV klein"/>
    <s v="***"/>
    <s v="***"/>
    <s v="7908**"/>
    <s v="HOOGEVEEN"/>
    <s v="Drenthe"/>
    <n v="2.5200000000000001E-3"/>
    <n v="2.1420000000000003"/>
    <n v="15"/>
    <n v="8523.2199999999993"/>
    <x v="0"/>
    <x v="0"/>
    <x v="0"/>
    <x v="1"/>
  </r>
  <r>
    <s v="SDE 2010"/>
    <s v="SDE1020778"/>
    <s v="Zon"/>
    <s v="2010 Zon-PV klein"/>
    <s v="***"/>
    <s v="***"/>
    <s v="7831**"/>
    <s v="NIEUW-WEERDINGE"/>
    <s v="Drenthe"/>
    <n v="3.5000000000000001E-3"/>
    <n v="2.9750000000000001"/>
    <n v="15"/>
    <n v="12138"/>
    <x v="0"/>
    <x v="0"/>
    <x v="0"/>
    <x v="2"/>
  </r>
  <r>
    <s v="SDE 2010"/>
    <s v="SDE1020795"/>
    <s v="Zon"/>
    <s v="2010 Zon-PV klein"/>
    <s v="Van der Struik"/>
    <s v="Kibbelveen 7"/>
    <s v="7848TA"/>
    <s v="SCHOONOORD"/>
    <s v="Drenthe"/>
    <n v="7.4999999999999997E-3"/>
    <n v="6.375"/>
    <n v="15"/>
    <n v="25590.45"/>
    <x v="0"/>
    <x v="0"/>
    <x v="0"/>
    <x v="10"/>
  </r>
  <r>
    <s v="SDE 2010"/>
    <s v="SDE1020805"/>
    <s v="Zon"/>
    <s v="2010 Zon-PV klein"/>
    <s v="Kirsa B.V."/>
    <s v="Wendakker 46"/>
    <s v="7761PX"/>
    <s v="SCHOONEBEEK"/>
    <s v="Drenthe"/>
    <n v="7.4999999999999997E-3"/>
    <n v="6.375"/>
    <n v="15"/>
    <n v="25690.25"/>
    <x v="0"/>
    <x v="0"/>
    <x v="0"/>
    <x v="2"/>
  </r>
  <r>
    <s v="SDE 2010"/>
    <s v="SDE1021125"/>
    <s v="Zon"/>
    <s v="2010 Zon-PV klein"/>
    <s v="***"/>
    <s v="***"/>
    <s v="7902**"/>
    <s v="HOOGEVEEN"/>
    <s v="Drenthe"/>
    <n v="2.2399999999999998E-3"/>
    <n v="1.9039999999999999"/>
    <n v="15"/>
    <n v="7607.89"/>
    <x v="0"/>
    <x v="0"/>
    <x v="0"/>
    <x v="1"/>
  </r>
  <r>
    <s v="SDE 2010"/>
    <s v="SDE1021184"/>
    <s v="Zon"/>
    <s v="2010 Zon-PV klein"/>
    <s v="***"/>
    <s v="***"/>
    <s v="7958**"/>
    <s v="KOEKANGE"/>
    <s v="Drenthe"/>
    <n v="2E-3"/>
    <n v="1.7"/>
    <n v="15"/>
    <n v="6695.23"/>
    <x v="0"/>
    <x v="0"/>
    <x v="0"/>
    <x v="9"/>
  </r>
  <r>
    <s v="SDE 2010"/>
    <s v="SDE1021782"/>
    <s v="Zon"/>
    <s v="2010 Zon-PV klein"/>
    <s v="***"/>
    <s v="***"/>
    <s v="9472**"/>
    <s v="ZUIDLAREN"/>
    <s v="Drenthe"/>
    <n v="3.5999999999999999E-3"/>
    <n v="3.06"/>
    <n v="15"/>
    <n v="12309.62"/>
    <x v="0"/>
    <x v="0"/>
    <x v="0"/>
    <x v="8"/>
  </r>
  <r>
    <s v="SDE 2010"/>
    <s v="SDE1021823"/>
    <s v="Zon"/>
    <s v="2010 Zon-PV klein"/>
    <s v="***"/>
    <s v="***"/>
    <s v="7873**"/>
    <s v="ODOORN"/>
    <s v="Drenthe"/>
    <n v="7.4999999999999997E-3"/>
    <n v="6.375"/>
    <n v="15"/>
    <n v="25680.16"/>
    <x v="0"/>
    <x v="0"/>
    <x v="0"/>
    <x v="11"/>
  </r>
  <r>
    <s v="SDE 2010"/>
    <s v="SDE1021870"/>
    <s v="Zon"/>
    <s v="2010 Zon-PV klein"/>
    <s v="Harmes Pluimvee B.V."/>
    <s v="Van Echtenskanaal NZ 22"/>
    <s v="7891TL"/>
    <s v="KLAZIENAVEEN"/>
    <s v="Drenthe"/>
    <n v="7.4999999999999997E-3"/>
    <n v="6.375"/>
    <n v="15"/>
    <n v="25434.2"/>
    <x v="0"/>
    <x v="0"/>
    <x v="0"/>
    <x v="2"/>
  </r>
  <r>
    <s v="SDE 2010"/>
    <s v="SDE1021942"/>
    <s v="Zon"/>
    <s v="2010 Zon-PV klein"/>
    <s v="***"/>
    <s v="***"/>
    <s v="9659**"/>
    <s v="EEXTERVEENSCHEKANAAL"/>
    <s v="Drenthe"/>
    <n v="4.6800000000000001E-3"/>
    <n v="3.9780000000000002"/>
    <n v="15"/>
    <n v="15971.16"/>
    <x v="0"/>
    <x v="0"/>
    <x v="0"/>
    <x v="7"/>
  </r>
  <r>
    <s v="SDE 2010"/>
    <s v="SDE1021992"/>
    <s v="Zon"/>
    <s v="2010 Zon-PV klein"/>
    <s v="***"/>
    <s v="***"/>
    <s v="7971**"/>
    <s v="HAVELTE"/>
    <s v="Drenthe"/>
    <n v="4.8300000000000001E-3"/>
    <n v="4.1059999999999999"/>
    <n v="15"/>
    <n v="16574.28"/>
    <x v="0"/>
    <x v="0"/>
    <x v="0"/>
    <x v="0"/>
  </r>
  <r>
    <s v="SDE 2010"/>
    <s v="SDE1022228"/>
    <s v="Zon"/>
    <s v="2010 Zon-PV klein"/>
    <s v="***"/>
    <s v="***"/>
    <s v="9451**"/>
    <s v="ROLDE"/>
    <s v="Drenthe"/>
    <n v="1.8E-3"/>
    <n v="1.53"/>
    <n v="15"/>
    <n v="6162.98"/>
    <x v="0"/>
    <x v="0"/>
    <x v="0"/>
    <x v="7"/>
  </r>
  <r>
    <s v="SDE 2010"/>
    <s v="SDE1022597"/>
    <s v="Zon"/>
    <s v="2010 Zon-PV klein"/>
    <s v="***"/>
    <s v="***"/>
    <s v="7751**"/>
    <s v="DALEN"/>
    <s v="Drenthe"/>
    <n v="5.6699999999999997E-3"/>
    <n v="4.8199999999999994"/>
    <n v="15"/>
    <n v="19037.52"/>
    <x v="0"/>
    <x v="0"/>
    <x v="0"/>
    <x v="10"/>
  </r>
  <r>
    <s v="SDE 2010"/>
    <s v="SDE1022673"/>
    <s v="Zon"/>
    <s v="2010 Zon-PV klein"/>
    <s v="***"/>
    <s v="***"/>
    <s v="9321**"/>
    <s v="PEIZE"/>
    <s v="Drenthe"/>
    <n v="1.08E-3"/>
    <n v="0.91799999999999993"/>
    <n v="15"/>
    <n v="3669"/>
    <x v="0"/>
    <x v="0"/>
    <x v="0"/>
    <x v="6"/>
  </r>
  <r>
    <s v="SDE 2010"/>
    <s v="SDE1022703"/>
    <s v="Zon"/>
    <s v="2010 Zon-PV klein"/>
    <s v="Area Reiniging NV"/>
    <s v="Columbusstraat 25"/>
    <s v="7825VP"/>
    <s v="EMMEN"/>
    <s v="Drenthe"/>
    <n v="6.8399999999999997E-3"/>
    <n v="5.8139999999999992"/>
    <n v="15"/>
    <n v="22440.41"/>
    <x v="0"/>
    <x v="0"/>
    <x v="0"/>
    <x v="2"/>
  </r>
  <r>
    <s v="SDE 2010"/>
    <s v="SDE1022814"/>
    <s v="Zon"/>
    <s v="2010 Zon-PV klein"/>
    <s v="***"/>
    <s v="***"/>
    <s v="7874**"/>
    <s v="ODOORNERVEEN"/>
    <s v="Drenthe"/>
    <n v="7.4999999999999997E-3"/>
    <n v="6.375"/>
    <n v="15"/>
    <n v="25424.1"/>
    <x v="0"/>
    <x v="0"/>
    <x v="0"/>
    <x v="11"/>
  </r>
  <r>
    <s v="SDE 2010"/>
    <s v="SDE1022905"/>
    <s v="Zon"/>
    <s v="2010 Zon-PV klein"/>
    <s v="***"/>
    <s v="***"/>
    <s v="7755**"/>
    <s v="DALERVEEN"/>
    <s v="Drenthe"/>
    <n v="5.0499999999999998E-3"/>
    <n v="4.2930000000000001"/>
    <n v="15"/>
    <n v="17335.759999999998"/>
    <x v="0"/>
    <x v="0"/>
    <x v="0"/>
    <x v="10"/>
  </r>
  <r>
    <s v="SDE 2010"/>
    <s v="SDE1023086"/>
    <s v="Zon"/>
    <s v="2010 Zon-PV klein"/>
    <s v="***"/>
    <s v="***"/>
    <s v="7814**"/>
    <s v="EMMEN"/>
    <s v="Drenthe"/>
    <n v="7.4999999999999997E-3"/>
    <n v="6.375"/>
    <n v="15"/>
    <n v="25725.25"/>
    <x v="0"/>
    <x v="0"/>
    <x v="0"/>
    <x v="2"/>
  </r>
  <r>
    <s v="SDE 2010"/>
    <s v="SDE1023145"/>
    <s v="Zon"/>
    <s v="2010 Zon-PV klein"/>
    <s v="***"/>
    <s v="***"/>
    <s v="7861**"/>
    <s v="OOSTERHESSELEN"/>
    <s v="Drenthe"/>
    <n v="4.0000000000000001E-3"/>
    <n v="3.4"/>
    <n v="15"/>
    <n v="13690.36"/>
    <x v="0"/>
    <x v="0"/>
    <x v="0"/>
    <x v="10"/>
  </r>
  <r>
    <s v="SDE 2010"/>
    <s v="SDE1023368"/>
    <s v="Zon"/>
    <s v="2010 Zon-PV klein"/>
    <s v="***"/>
    <s v="***"/>
    <s v="9451**"/>
    <s v="ROLDE"/>
    <s v="Drenthe"/>
    <n v="2.5200000000000001E-3"/>
    <n v="2.1420000000000003"/>
    <n v="15"/>
    <n v="8458.06"/>
    <x v="0"/>
    <x v="0"/>
    <x v="0"/>
    <x v="7"/>
  </r>
  <r>
    <s v="SDE 2010"/>
    <s v="SDE1023454"/>
    <s v="Zon"/>
    <s v="2010 Zon-PV klein"/>
    <s v="***"/>
    <s v="***"/>
    <s v="9405**"/>
    <s v="ASSEN"/>
    <s v="Drenthe"/>
    <n v="1.6199999999999999E-3"/>
    <n v="1.377"/>
    <n v="15"/>
    <n v="5509.3"/>
    <x v="0"/>
    <x v="0"/>
    <x v="0"/>
    <x v="4"/>
  </r>
  <r>
    <s v="SDE 2010"/>
    <s v="SDE1023550"/>
    <s v="Zon"/>
    <s v="2010 Zon-PV klein"/>
    <s v="***"/>
    <s v="***"/>
    <s v="9531**"/>
    <s v="BORGER"/>
    <s v="Drenthe"/>
    <n v="3.2799999999999999E-3"/>
    <n v="2.7879999999999998"/>
    <n v="15"/>
    <n v="11278.91"/>
    <x v="0"/>
    <x v="0"/>
    <x v="0"/>
    <x v="11"/>
  </r>
  <r>
    <s v="SDE 2010"/>
    <s v="SDE1023615"/>
    <s v="Zon"/>
    <s v="2010 Zon-PV klein"/>
    <s v="***"/>
    <s v="***"/>
    <s v="9528**"/>
    <s v="BUINEN"/>
    <s v="Drenthe"/>
    <n v="7.4999999999999997E-3"/>
    <n v="6.375"/>
    <n v="15"/>
    <n v="25814.03"/>
    <x v="0"/>
    <x v="0"/>
    <x v="0"/>
    <x v="11"/>
  </r>
  <r>
    <s v="SDE 2010"/>
    <s v="SDE1023792"/>
    <s v="Zon"/>
    <s v="2010 Zon-PV klein"/>
    <s v="***"/>
    <s v="***"/>
    <s v="7824**"/>
    <s v="EMMEN"/>
    <s v="Drenthe"/>
    <n v="6.9300000000000004E-3"/>
    <n v="1.6363999999999999"/>
    <n v="15"/>
    <n v="23854.67"/>
    <x v="0"/>
    <x v="0"/>
    <x v="0"/>
    <x v="2"/>
  </r>
  <r>
    <s v="SDE 2010"/>
    <s v="SDE1024155"/>
    <s v="Zon"/>
    <s v="2010 Zon-PV klein"/>
    <s v="Re-Z Beheer BV"/>
    <s v="Transportweg 10"/>
    <s v="9405PR"/>
    <s v="ASSEN"/>
    <s v="Drenthe"/>
    <n v="7.5599999999999999E-3"/>
    <n v="6.375"/>
    <n v="15"/>
    <n v="25559.5"/>
    <x v="0"/>
    <x v="0"/>
    <x v="0"/>
    <x v="4"/>
  </r>
  <r>
    <s v="SDE 2010"/>
    <s v="SDE1024178"/>
    <s v="Zon"/>
    <s v="2010 Zon-PV klein"/>
    <s v="***"/>
    <s v="***"/>
    <s v="8382**"/>
    <s v="FREDERIKSOORD"/>
    <s v="Drenthe"/>
    <n v="5.5999999999999999E-3"/>
    <n v="4.7600000000000007"/>
    <n v="15"/>
    <n v="18546.919999999998"/>
    <x v="0"/>
    <x v="0"/>
    <x v="0"/>
    <x v="0"/>
  </r>
  <r>
    <s v="SDE 2010"/>
    <s v="SDE1024227"/>
    <s v="Zon"/>
    <s v="2010 Zon-PV klein"/>
    <s v="Lefier"/>
    <s v="Maalsteen 21"/>
    <s v="9531PD"/>
    <s v="BORGER"/>
    <s v="Drenthe"/>
    <n v="4.0000000000000001E-3"/>
    <n v="3.4"/>
    <n v="15"/>
    <n v="13725.5"/>
    <x v="0"/>
    <x v="0"/>
    <x v="0"/>
    <x v="11"/>
  </r>
  <r>
    <s v="SDE 2010"/>
    <s v="SDE1024390"/>
    <s v="Zon"/>
    <s v="2010 Zon-PV klein"/>
    <s v="***"/>
    <s v="***"/>
    <s v="9466**"/>
    <s v="GASTEREN"/>
    <s v="Drenthe"/>
    <n v="7.4999999999999997E-3"/>
    <n v="6.375"/>
    <n v="15"/>
    <n v="25656.32"/>
    <x v="0"/>
    <x v="0"/>
    <x v="0"/>
    <x v="7"/>
  </r>
  <r>
    <s v="SDE 2010"/>
    <s v="SDE1024506"/>
    <s v="Zon"/>
    <s v="2010 Zon-PV klein"/>
    <s v="***"/>
    <s v="***"/>
    <s v="9766**"/>
    <s v="EELDERWOLDE"/>
    <s v="Drenthe"/>
    <n v="7.4999999999999997E-3"/>
    <n v="6.375"/>
    <n v="15"/>
    <n v="25581.19"/>
    <x v="0"/>
    <x v="0"/>
    <x v="0"/>
    <x v="8"/>
  </r>
  <r>
    <s v="SDE 2010"/>
    <s v="SDE1024522"/>
    <s v="Zon"/>
    <s v="2010 Zon-PV klein"/>
    <s v="***"/>
    <s v="***"/>
    <s v="9321**"/>
    <s v="PEIZE"/>
    <s v="Drenthe"/>
    <n v="3.5999999999999999E-3"/>
    <n v="3.06"/>
    <n v="15"/>
    <n v="12272.55"/>
    <x v="0"/>
    <x v="0"/>
    <x v="0"/>
    <x v="6"/>
  </r>
  <r>
    <s v="SDE 2010"/>
    <s v="SDE1024559"/>
    <s v="Zon"/>
    <s v="2010 Zon-PV klein"/>
    <s v="***"/>
    <s v="***"/>
    <s v="9451**"/>
    <s v="ROLDE"/>
    <s v="Drenthe"/>
    <n v="5.0000000000000001E-3"/>
    <n v="4.25"/>
    <n v="15"/>
    <n v="17093.41"/>
    <x v="0"/>
    <x v="0"/>
    <x v="0"/>
    <x v="7"/>
  </r>
  <r>
    <s v="SDE 2010"/>
    <s v="SDE1024579"/>
    <s v="Zon"/>
    <s v="2010 Zon-PV klein"/>
    <s v="***"/>
    <s v="***"/>
    <s v="8382**"/>
    <s v="FREDERIKSOORD"/>
    <s v="Drenthe"/>
    <n v="4.0000000000000001E-3"/>
    <n v="3.4"/>
    <n v="15"/>
    <n v="13777.28"/>
    <x v="0"/>
    <x v="0"/>
    <x v="0"/>
    <x v="0"/>
  </r>
  <r>
    <s v="SDE 2010"/>
    <s v="SDE1024999"/>
    <s v="Zon"/>
    <s v="2010 Zon-PV klein"/>
    <s v="***"/>
    <s v="***"/>
    <s v="9571**"/>
    <s v="2E EXLOËRMOND"/>
    <s v="Drenthe"/>
    <n v="7.4999999999999997E-3"/>
    <n v="6.375"/>
    <n v="15"/>
    <n v="25829.84"/>
    <x v="0"/>
    <x v="0"/>
    <x v="0"/>
    <x v="11"/>
  </r>
  <r>
    <s v="SDE 2010"/>
    <s v="SDE1025248"/>
    <s v="Zon"/>
    <s v="2010 Zon-PV klein"/>
    <s v="***"/>
    <s v="***"/>
    <s v="7848**"/>
    <s v="SCHOONOORD"/>
    <s v="Drenthe"/>
    <n v="1.89E-3"/>
    <n v="1.607"/>
    <n v="15"/>
    <n v="6296.11"/>
    <x v="0"/>
    <x v="0"/>
    <x v="0"/>
    <x v="10"/>
  </r>
  <r>
    <s v="SDE 2010"/>
    <s v="SDE1025250"/>
    <s v="Zon"/>
    <s v="2010 Zon-PV klein"/>
    <s v="***"/>
    <s v="***"/>
    <s v="7841**"/>
    <s v="SLEEN"/>
    <s v="Drenthe"/>
    <n v="1.4400000000000001E-3"/>
    <n v="1.224"/>
    <n v="15"/>
    <n v="4918.0600000000004"/>
    <x v="0"/>
    <x v="0"/>
    <x v="0"/>
    <x v="10"/>
  </r>
  <r>
    <s v="SDE 2010"/>
    <s v="SDE1025261"/>
    <s v="Zon"/>
    <s v="2010 Zon-PV klein"/>
    <s v="***"/>
    <s v="***"/>
    <s v="7891**"/>
    <s v="KLAZIENAVEEN"/>
    <s v="Drenthe"/>
    <n v="7.4999999999999997E-3"/>
    <n v="6.375"/>
    <n v="15"/>
    <n v="25344.9"/>
    <x v="0"/>
    <x v="0"/>
    <x v="0"/>
    <x v="2"/>
  </r>
  <r>
    <s v="SDE 2010"/>
    <s v="SDE1025287"/>
    <s v="Zon"/>
    <s v="2010 Zon-PV klein"/>
    <s v="Landgoed Heidehof B.V."/>
    <s v="Provincialeweg 2"/>
    <s v="9463TK"/>
    <s v="EEXT"/>
    <s v="Drenthe"/>
    <n v="3.7799999999999999E-3"/>
    <n v="3.2130000000000001"/>
    <n v="15"/>
    <n v="12910.44"/>
    <x v="0"/>
    <x v="0"/>
    <x v="0"/>
    <x v="7"/>
  </r>
  <r>
    <s v="SDE 2010"/>
    <s v="SDE1025461"/>
    <s v="Zon"/>
    <s v="2010 Zon-PV klein"/>
    <s v="***"/>
    <s v="***"/>
    <s v="9528**"/>
    <s v="BUINEN"/>
    <s v="Drenthe"/>
    <n v="7.4999999999999997E-3"/>
    <n v="6.375"/>
    <n v="15"/>
    <n v="25814.03"/>
    <x v="0"/>
    <x v="0"/>
    <x v="0"/>
    <x v="11"/>
  </r>
  <r>
    <s v="SDE 2010"/>
    <s v="SDE1025598"/>
    <s v="Zon"/>
    <s v="2010 Zon-PV klein"/>
    <s v="***"/>
    <s v="***"/>
    <s v="9751**"/>
    <s v="EELDERWOLDE"/>
    <s v="Drenthe"/>
    <n v="3.3E-3"/>
    <n v="2.8050000000000002"/>
    <n v="15"/>
    <n v="11265.39"/>
    <x v="0"/>
    <x v="0"/>
    <x v="0"/>
    <x v="8"/>
  </r>
  <r>
    <s v="SDE 2010"/>
    <s v="SDE1025664"/>
    <s v="Zon"/>
    <s v="2010 Zon-PV klein"/>
    <s v="***"/>
    <s v="***"/>
    <s v="9408**"/>
    <s v="ASSEN"/>
    <s v="Drenthe"/>
    <n v="1.92E-3"/>
    <n v="1.6320000000000001"/>
    <n v="15"/>
    <n v="6284.02"/>
    <x v="0"/>
    <x v="0"/>
    <x v="0"/>
    <x v="4"/>
  </r>
  <r>
    <s v="SDE 2010"/>
    <s v="SDE1025677"/>
    <s v="Zon"/>
    <s v="2010 Zon-PV klein"/>
    <s v="***"/>
    <s v="***"/>
    <s v="9766**"/>
    <s v="EELDERWOLDE"/>
    <s v="Drenthe"/>
    <n v="2.5000000000000001E-3"/>
    <n v="2.125"/>
    <n v="15"/>
    <n v="8626"/>
    <x v="0"/>
    <x v="0"/>
    <x v="0"/>
    <x v="8"/>
  </r>
  <r>
    <s v="SDE 2010"/>
    <s v="SDE1025748"/>
    <s v="Zon"/>
    <s v="2010 Zon-PV klein"/>
    <s v="***"/>
    <s v="***"/>
    <s v="9537**"/>
    <s v="EESERGROEN"/>
    <s v="Drenthe"/>
    <n v="5.7600000000000004E-3"/>
    <n v="4.8959999999999999"/>
    <n v="15"/>
    <n v="19625.87"/>
    <x v="0"/>
    <x v="0"/>
    <x v="0"/>
    <x v="11"/>
  </r>
  <r>
    <s v="SDE 2010"/>
    <s v="SDE1026175"/>
    <s v="Zon"/>
    <s v="2010 Zon-PV klein"/>
    <s v="***"/>
    <s v="***"/>
    <s v="7973**"/>
    <s v="DARP"/>
    <s v="Drenthe"/>
    <n v="2.5200000000000001E-3"/>
    <n v="2.1420000000000003"/>
    <n v="15"/>
    <n v="8500.64"/>
    <x v="0"/>
    <x v="0"/>
    <x v="0"/>
    <x v="0"/>
  </r>
  <r>
    <s v="SDE 2010"/>
    <s v="SDE1026387"/>
    <s v="Zon"/>
    <s v="2010 Zon-PV klein"/>
    <s v="***"/>
    <s v="***"/>
    <s v="7854**"/>
    <s v="AALDEN"/>
    <s v="Drenthe"/>
    <n v="5.0400000000000002E-3"/>
    <n v="4.2840000000000007"/>
    <n v="15"/>
    <n v="17139.21"/>
    <x v="0"/>
    <x v="0"/>
    <x v="0"/>
    <x v="10"/>
  </r>
  <r>
    <s v="SDE 2010"/>
    <s v="SDE1026922"/>
    <s v="Zon"/>
    <s v="2010 Zon-PV klein"/>
    <s v="***"/>
    <s v="***"/>
    <s v="9511**"/>
    <s v="GIETERVEEN"/>
    <s v="Drenthe"/>
    <n v="7.4999999999999997E-3"/>
    <n v="6.375"/>
    <n v="15"/>
    <n v="25806"/>
    <x v="0"/>
    <x v="0"/>
    <x v="0"/>
    <x v="7"/>
  </r>
  <r>
    <s v="SDE 2010"/>
    <s v="SDE1026964"/>
    <s v="Zon"/>
    <s v="2010 Zon-PV klein"/>
    <s v="***"/>
    <s v="***"/>
    <s v="9342**"/>
    <s v="EEN"/>
    <s v="Drenthe"/>
    <n v="7.5599999999999999E-3"/>
    <n v="6.375"/>
    <n v="15"/>
    <n v="25552.11"/>
    <x v="0"/>
    <x v="0"/>
    <x v="0"/>
    <x v="6"/>
  </r>
  <r>
    <s v="SDE 2010"/>
    <s v="SDE1027203"/>
    <s v="Zon"/>
    <s v="2010 Zon-PV klein"/>
    <s v="***"/>
    <s v="***"/>
    <s v="7751**"/>
    <s v="DALEN"/>
    <s v="Drenthe"/>
    <n v="5.8999999999999999E-3"/>
    <n v="5.0149999999999997"/>
    <n v="15"/>
    <n v="20155.830000000002"/>
    <x v="0"/>
    <x v="0"/>
    <x v="0"/>
    <x v="10"/>
  </r>
  <r>
    <s v="SDE 2010"/>
    <s v="SDE1027651"/>
    <s v="Zon"/>
    <s v="2010 Zon-PV klein"/>
    <s v="***"/>
    <s v="***"/>
    <s v="7887**"/>
    <s v="ERICA"/>
    <s v="Drenthe"/>
    <n v="7.4999999999999997E-3"/>
    <n v="6.375"/>
    <n v="15"/>
    <n v="25559.5"/>
    <x v="0"/>
    <x v="0"/>
    <x v="0"/>
    <x v="2"/>
  </r>
  <r>
    <s v="SDE 2010"/>
    <s v="SDE1027701"/>
    <s v="Zon"/>
    <s v="2010 Zon-PV klein"/>
    <s v="***"/>
    <s v="***"/>
    <s v="8382**"/>
    <s v="FREDERIKSOORD"/>
    <s v="Drenthe"/>
    <n v="5.5999999999999999E-3"/>
    <n v="4.7600000000000007"/>
    <n v="15"/>
    <n v="19269.48"/>
    <x v="0"/>
    <x v="0"/>
    <x v="0"/>
    <x v="0"/>
  </r>
  <r>
    <s v="SDE 2010"/>
    <s v="SDE1027734"/>
    <s v="Zon"/>
    <s v="2010 Zon-PV klein"/>
    <s v="Installatiebedrijf Dick-Sjabbens BV"/>
    <s v="Hoofdstraat 35"/>
    <s v="7981AD"/>
    <s v="DIEVER"/>
    <s v="Drenthe"/>
    <n v="7.4999999999999997E-3"/>
    <n v="6.375"/>
    <n v="15"/>
    <n v="25559.5"/>
    <x v="0"/>
    <x v="0"/>
    <x v="0"/>
    <x v="0"/>
  </r>
  <r>
    <s v="SDE 2010"/>
    <s v="SDE1027781"/>
    <s v="Zon"/>
    <s v="2010 Zon-PV klein"/>
    <s v="***"/>
    <s v="***"/>
    <s v="9421**"/>
    <s v="BOVENSMILDE"/>
    <s v="Drenthe"/>
    <n v="7.4999999999999997E-3"/>
    <n v="6.375"/>
    <n v="15"/>
    <n v="25415"/>
    <x v="0"/>
    <x v="0"/>
    <x v="0"/>
    <x v="5"/>
  </r>
  <r>
    <s v="SDE 2010"/>
    <s v="SDE1027844"/>
    <s v="Zon"/>
    <s v="2010 Zon-PV klein"/>
    <s v="Re-Z Beheer BV"/>
    <s v="Transportweg 14"/>
    <s v="9405PR"/>
    <s v="ASSEN"/>
    <s v="Drenthe"/>
    <n v="7.5599999999999999E-3"/>
    <n v="6.375"/>
    <n v="15"/>
    <n v="25559.5"/>
    <x v="0"/>
    <x v="0"/>
    <x v="0"/>
    <x v="4"/>
  </r>
  <r>
    <s v="SDE 2010"/>
    <s v="SDE1027939"/>
    <s v="Zon"/>
    <s v="2010 Zon-PV klein"/>
    <s v="***"/>
    <s v="***"/>
    <s v="7948**"/>
    <s v="NIJEVEEN"/>
    <s v="Drenthe"/>
    <n v="7.5599999999999999E-3"/>
    <n v="6.2687333333333335"/>
    <n v="15"/>
    <n v="25572.37"/>
    <x v="0"/>
    <x v="0"/>
    <x v="0"/>
    <x v="3"/>
  </r>
  <r>
    <s v="SDE 2010"/>
    <s v="SDE1028054"/>
    <s v="Zon"/>
    <s v="2010 Zon-PV klein"/>
    <s v="***"/>
    <s v="***"/>
    <s v="9401**"/>
    <s v="ASSEN"/>
    <s v="Drenthe"/>
    <n v="3.5000000000000001E-3"/>
    <n v="2.9750000000000001"/>
    <n v="15"/>
    <n v="11905.17"/>
    <x v="0"/>
    <x v="0"/>
    <x v="0"/>
    <x v="4"/>
  </r>
  <r>
    <s v="SDE 2010"/>
    <s v="SDE1028072"/>
    <s v="Zon"/>
    <s v="2010 Zon-PV klein"/>
    <s v="***"/>
    <s v="***"/>
    <s v="7751**"/>
    <s v="DALEN"/>
    <s v="Drenthe"/>
    <n v="3.2200000000000002E-3"/>
    <n v="2.7370000000000001"/>
    <n v="15"/>
    <n v="10967.52"/>
    <x v="0"/>
    <x v="0"/>
    <x v="0"/>
    <x v="10"/>
  </r>
  <r>
    <s v="SDE 2010"/>
    <s v="SDE1028346"/>
    <s v="Zon"/>
    <s v="2010 Zon-PV klein"/>
    <s v="***"/>
    <s v="***"/>
    <s v="9408**"/>
    <s v="ASSEN"/>
    <s v="Drenthe"/>
    <n v="4.62E-3"/>
    <n v="3.927"/>
    <n v="15"/>
    <n v="15654.25"/>
    <x v="0"/>
    <x v="0"/>
    <x v="0"/>
    <x v="4"/>
  </r>
  <r>
    <s v="SDE 2010"/>
    <s v="SDE1028582"/>
    <s v="Zon"/>
    <s v="2010 Zon-PV klein"/>
    <s v="***"/>
    <s v="***"/>
    <s v="9497**"/>
    <s v="DONDEREN"/>
    <s v="Drenthe"/>
    <n v="6.3299999999999997E-3"/>
    <n v="5.1717333333333331"/>
    <n v="15"/>
    <n v="21947.919999999998"/>
    <x v="0"/>
    <x v="0"/>
    <x v="0"/>
    <x v="8"/>
  </r>
  <r>
    <s v="SDE 2010"/>
    <s v="SDE1028583"/>
    <s v="Zon"/>
    <s v="2010 Zon-PV klein"/>
    <s v="***"/>
    <s v="***"/>
    <s v="7824**"/>
    <s v="EMMEN"/>
    <s v="Drenthe"/>
    <n v="2.1199999999999999E-3"/>
    <n v="1.802"/>
    <n v="15"/>
    <n v="7020.03"/>
    <x v="0"/>
    <x v="0"/>
    <x v="0"/>
    <x v="2"/>
  </r>
  <r>
    <s v="SDE 2010"/>
    <s v="SDE1028624"/>
    <s v="Zon"/>
    <s v="2010 Zon-PV klein"/>
    <s v="***"/>
    <s v="***"/>
    <s v="7921**"/>
    <s v="ZUIDWOLDE DR"/>
    <s v="Drenthe"/>
    <n v="3.96E-3"/>
    <n v="3.3660000000000001"/>
    <n v="15"/>
    <n v="13427.41"/>
    <x v="0"/>
    <x v="0"/>
    <x v="0"/>
    <x v="9"/>
  </r>
  <r>
    <s v="SDE 2010"/>
    <s v="SDE1028634"/>
    <s v="Zon"/>
    <s v="2010 Zon-PV klein"/>
    <s v="***"/>
    <s v="***"/>
    <s v="9405**"/>
    <s v="ASSEN"/>
    <s v="Drenthe"/>
    <n v="2.5200000000000001E-3"/>
    <n v="2.1420000000000003"/>
    <n v="15"/>
    <n v="8392.7000000000007"/>
    <x v="0"/>
    <x v="0"/>
    <x v="0"/>
    <x v="4"/>
  </r>
  <r>
    <s v="SDE 2010"/>
    <s v="SDE1028641"/>
    <s v="Zon"/>
    <s v="2010 Zon-PV klein"/>
    <s v="***"/>
    <s v="***"/>
    <s v="7873**"/>
    <s v="ODOORN"/>
    <s v="Drenthe"/>
    <n v="7.4999999999999997E-3"/>
    <n v="6.375"/>
    <n v="15"/>
    <n v="25680.16"/>
    <x v="0"/>
    <x v="0"/>
    <x v="0"/>
    <x v="11"/>
  </r>
  <r>
    <s v="SDE 2010"/>
    <s v="SDE1028685"/>
    <s v="Zon"/>
    <s v="2010 Zon-PV klein"/>
    <s v="Koers Aannemingenbedrijf B.V."/>
    <s v="Rijksweg 198"/>
    <s v="9423PE"/>
    <s v="HOOGERSMILDE"/>
    <s v="Drenthe"/>
    <n v="7.4999999999999997E-3"/>
    <n v="6.375"/>
    <n v="15"/>
    <n v="25730.82"/>
    <x v="0"/>
    <x v="0"/>
    <x v="0"/>
    <x v="5"/>
  </r>
  <r>
    <s v="SDE 2010"/>
    <s v="SDE1029095"/>
    <s v="Zon"/>
    <s v="2010 Zon-PV klein"/>
    <s v="***"/>
    <s v="***"/>
    <s v="8351**"/>
    <s v="WAPSERVEEN"/>
    <s v="Drenthe"/>
    <n v="8.0000000000000002E-3"/>
    <n v="6.375"/>
    <n v="15"/>
    <n v="25069.29"/>
    <x v="0"/>
    <x v="0"/>
    <x v="0"/>
    <x v="0"/>
  </r>
  <r>
    <s v="SDE 2010"/>
    <s v="SDE1029113"/>
    <s v="Zon"/>
    <s v="2010 Zon-PV klein"/>
    <s v="***"/>
    <s v="***"/>
    <s v="9407**"/>
    <s v="ASSEN"/>
    <s v="Drenthe"/>
    <n v="5.4599999999999996E-3"/>
    <n v="4.641"/>
    <n v="15"/>
    <n v="18686.89"/>
    <x v="0"/>
    <x v="0"/>
    <x v="0"/>
    <x v="4"/>
  </r>
  <r>
    <s v="SDE 2010"/>
    <s v="SDE1029152"/>
    <s v="Zon"/>
    <s v="2010 Zon-PV klein"/>
    <s v="***"/>
    <s v="***"/>
    <s v="9415**"/>
    <s v="HIJKEN"/>
    <s v="Drenthe"/>
    <n v="7.4999999999999997E-3"/>
    <n v="6.375"/>
    <n v="15"/>
    <n v="25797.97"/>
    <x v="0"/>
    <x v="0"/>
    <x v="0"/>
    <x v="5"/>
  </r>
  <r>
    <s v="SDE 2010"/>
    <s v="SDE1029183"/>
    <s v="Zon"/>
    <s v="2010 Zon-PV klein"/>
    <s v="***"/>
    <s v="***"/>
    <s v="9511**"/>
    <s v="GIETERVEEN"/>
    <s v="Drenthe"/>
    <n v="7.5599999999999999E-3"/>
    <n v="6.375"/>
    <n v="15"/>
    <n v="25587.5"/>
    <x v="0"/>
    <x v="0"/>
    <x v="0"/>
    <x v="7"/>
  </r>
  <r>
    <s v="SDE 2010"/>
    <s v="SDE1029483"/>
    <s v="Zon"/>
    <s v="2010 Zon-PV klein"/>
    <s v="***"/>
    <s v="***"/>
    <s v="7881**"/>
    <s v="EMMER-COMPASCUUM"/>
    <s v="Drenthe"/>
    <n v="2.2950000000000002E-3"/>
    <n v="1.9510000000000001"/>
    <n v="15"/>
    <n v="7840.25"/>
    <x v="0"/>
    <x v="0"/>
    <x v="0"/>
    <x v="2"/>
  </r>
  <r>
    <s v="SDE 2010"/>
    <s v="SDE1029650"/>
    <s v="Zon"/>
    <s v="2010 Zon-PV klein"/>
    <s v="***"/>
    <s v="***"/>
    <s v="9462**"/>
    <s v="GASSELTE"/>
    <s v="Drenthe"/>
    <n v="7.4999999999999997E-3"/>
    <n v="6.375"/>
    <n v="15"/>
    <n v="25656.32"/>
    <x v="0"/>
    <x v="0"/>
    <x v="0"/>
    <x v="7"/>
  </r>
  <r>
    <s v="SDE 2010"/>
    <s v="SDE1029716"/>
    <s v="Zon"/>
    <s v="2010 Zon-PV klein"/>
    <s v="Kirsa B.V."/>
    <s v="Wendakker 46"/>
    <s v="7761PX"/>
    <s v="SCHOONEBEEK"/>
    <s v="Drenthe"/>
    <n v="7.4999999999999997E-3"/>
    <n v="6.375"/>
    <n v="15"/>
    <n v="25688.19"/>
    <x v="0"/>
    <x v="0"/>
    <x v="0"/>
    <x v="2"/>
  </r>
  <r>
    <s v="SDE 2010"/>
    <s v="SDE1044755"/>
    <s v="Zon"/>
    <s v="2010 Zon-PV groot"/>
    <s v="***"/>
    <s v="***"/>
    <s v="7742**"/>
    <s v="COEVORDEN"/>
    <s v="Drenthe"/>
    <n v="2.2679999999999999E-2"/>
    <n v="19.278000000000002"/>
    <n v="15"/>
    <n v="103717.94"/>
    <x v="0"/>
    <x v="0"/>
    <x v="1"/>
    <x v="10"/>
  </r>
  <r>
    <s v="SDE 2010"/>
    <s v="SDE1045937"/>
    <s v="Zon"/>
    <s v="2010 Zon-PV groot"/>
    <s v="***"/>
    <s v="***"/>
    <s v="9448**"/>
    <s v="MARWIJKSOORD"/>
    <s v="Drenthe"/>
    <n v="2.2679999999999999E-2"/>
    <n v="19.278000000000002"/>
    <n v="15"/>
    <n v="100267.39"/>
    <x v="0"/>
    <x v="0"/>
    <x v="1"/>
    <x v="7"/>
  </r>
  <r>
    <s v="SDE 2010"/>
    <s v="SDE1047836"/>
    <s v="Zon"/>
    <s v="2010 Zon-PV groot"/>
    <s v="***"/>
    <s v="***"/>
    <s v="7855**"/>
    <s v="MEPPEN"/>
    <s v="Drenthe"/>
    <n v="2.2679999999999999E-2"/>
    <n v="19.063800000000001"/>
    <n v="15"/>
    <n v="102434.36"/>
    <x v="0"/>
    <x v="0"/>
    <x v="1"/>
    <x v="10"/>
  </r>
  <r>
    <s v="SDE 2010"/>
    <s v="SDE1055572"/>
    <s v="Zon"/>
    <s v="2010 Zon-PV groot"/>
    <s v="***"/>
    <s v="***"/>
    <s v="7855**"/>
    <s v="MEPPEN"/>
    <s v="Drenthe"/>
    <n v="2.2679999999999999E-2"/>
    <n v="19.278000000000002"/>
    <n v="15"/>
    <n v="103286.94"/>
    <x v="0"/>
    <x v="0"/>
    <x v="1"/>
    <x v="10"/>
  </r>
  <r>
    <s v="SDE 2010"/>
    <s v="SDE1056593"/>
    <s v="Zon"/>
    <s v="2010 Zon-PV groot"/>
    <s v="***"/>
    <s v="***"/>
    <s v="7932**"/>
    <s v="ECHTEN DR"/>
    <s v="Drenthe"/>
    <n v="2.2679999999999999E-2"/>
    <n v="19.278000000000002"/>
    <n v="15"/>
    <n v="104005.12"/>
    <x v="0"/>
    <x v="0"/>
    <x v="1"/>
    <x v="9"/>
  </r>
  <r>
    <s v="SDE 2010"/>
    <s v="SDE1061007"/>
    <s v="Wind op land"/>
    <s v="2010 Wind op land &lt; 6 MWe"/>
    <s v="IAMS Europe B.V."/>
    <s v="Vosmatenweg 4"/>
    <s v="7742PB"/>
    <s v="COEVORDEN"/>
    <s v="Drenthe"/>
    <n v="2"/>
    <n v="3520"/>
    <n v="15"/>
    <n v="3678400"/>
    <x v="1"/>
    <x v="0"/>
    <x v="1"/>
    <x v="10"/>
  </r>
  <r>
    <s v="SDE 2010"/>
    <s v="SDE1080003"/>
    <s v="Biomassa"/>
    <s v="2010 Vergisting en verbranding &lt;= 10 MW (HE)"/>
    <s v="De Drentse Hoeve Bioenergie BV"/>
    <s v="Wezuperstraat 20"/>
    <s v="7852TG"/>
    <s v="WEZUP"/>
    <s v="Drenthe"/>
    <n v="0.53900000000000003"/>
    <n v="4312"/>
    <n v="12"/>
    <n v="7709856"/>
    <x v="1"/>
    <x v="0"/>
    <x v="1"/>
    <x v="10"/>
  </r>
  <r>
    <s v="SDE 2010"/>
    <s v="SDE1080005"/>
    <s v="Biomassa"/>
    <s v="2010 Overige vergisting (HE)"/>
    <s v="***"/>
    <s v="***"/>
    <s v="9335**"/>
    <s v="ZUIDVELDE"/>
    <s v="Drenthe"/>
    <n v="0.5"/>
    <n v="4000"/>
    <n v="12"/>
    <n v="5373585.8099999996"/>
    <x v="1"/>
    <x v="0"/>
    <x v="1"/>
    <x v="6"/>
  </r>
  <r>
    <s v="SDE 2010"/>
    <s v="SDE1081008"/>
    <s v="Groen gas"/>
    <s v="2010 Overige vergisting (HG)"/>
    <s v="Attero B.V."/>
    <s v="Vamweg 7"/>
    <s v="9418TM"/>
    <s v="WIJSTER"/>
    <s v="Drenthe"/>
    <n v="6.9851530000000004"/>
    <n v="55881.222666666668"/>
    <n v="12"/>
    <n v="28472253.329999998"/>
    <x v="1"/>
    <x v="0"/>
    <x v="1"/>
    <x v="5"/>
  </r>
  <r>
    <s v="SDE 2010"/>
    <s v="SDE1094260"/>
    <s v="Zon"/>
    <s v="2010 Zon-PV groot"/>
    <s v="***"/>
    <s v="***"/>
    <s v="9401**"/>
    <s v="ASSEN"/>
    <s v="Drenthe"/>
    <n v="2.2679999999999999E-2"/>
    <n v="19.170933333333334"/>
    <n v="15"/>
    <n v="101640.37"/>
    <x v="0"/>
    <x v="0"/>
    <x v="1"/>
    <x v="4"/>
  </r>
  <r>
    <s v="SDE 2010"/>
    <s v="SDE1099357"/>
    <s v="Zon"/>
    <s v="2010 Zon-PV groot"/>
    <s v="***"/>
    <s v="***"/>
    <s v="9402**"/>
    <s v="ASSEN"/>
    <s v="Drenthe"/>
    <n v="2.2679999999999999E-2"/>
    <n v="19.063800000000001"/>
    <n v="15"/>
    <n v="101967.61"/>
    <x v="0"/>
    <x v="0"/>
    <x v="1"/>
    <x v="4"/>
  </r>
  <r>
    <s v="SDE+ 2011"/>
    <s v="SDE1105021"/>
    <s v="Groen gas"/>
    <s v="2011 Allesvergisting hub (HG)"/>
    <s v="Landbouwbedrijf Kloosterman B.V."/>
    <s v="Middenraai 22"/>
    <s v="7912TK"/>
    <s v="NIEUWEROORD"/>
    <s v="Drenthe"/>
    <n v="4.884722"/>
    <n v="39077.801833333331"/>
    <n v="12"/>
    <n v="21072000"/>
    <x v="1"/>
    <x v="0"/>
    <x v="1"/>
    <x v="1"/>
  </r>
  <r>
    <s v="SDE+ 2011"/>
    <s v="SDE1105951"/>
    <s v="Groen gas"/>
    <s v="2011 Allesvergisting hub (HG)"/>
    <s v="Attero B.V."/>
    <s v="Vamweg 7"/>
    <s v="9418TM"/>
    <s v="WIJSTER"/>
    <s v="Drenthe"/>
    <n v="3.3411499999999998"/>
    <n v="26729.216249999998"/>
    <n v="12"/>
    <n v="14335775.710000001"/>
    <x v="1"/>
    <x v="0"/>
    <x v="1"/>
    <x v="5"/>
  </r>
  <r>
    <s v="SDE+ 2011"/>
    <s v="SDE1106573"/>
    <s v="Zon"/>
    <s v="2011 Zon-PV"/>
    <s v="***"/>
    <s v="***"/>
    <s v="9468**"/>
    <s v="ANNEN"/>
    <s v="Drenthe"/>
    <n v="1.4999999999999999E-2"/>
    <n v="15"/>
    <n v="15"/>
    <n v="10152.73"/>
    <x v="0"/>
    <x v="0"/>
    <x v="1"/>
    <x v="7"/>
  </r>
  <r>
    <s v="SDE+ 2011"/>
    <s v="SDE1111762"/>
    <s v="Zon"/>
    <s v="2011 Zon-PV"/>
    <s v="Mencke Landbouw B.V."/>
    <s v="Verlengde Oosterdiep WZ 29"/>
    <s v="7884TM"/>
    <s v="BARGER-COMPASCUUM"/>
    <s v="Drenthe"/>
    <n v="5.5E-2"/>
    <n v="55"/>
    <n v="15"/>
    <n v="36998.39"/>
    <x v="0"/>
    <x v="0"/>
    <x v="1"/>
    <x v="2"/>
  </r>
  <r>
    <s v="SDE+ 2011"/>
    <s v="SDE1112750"/>
    <s v="Zon"/>
    <s v="2011 Zon-PV"/>
    <s v="***"/>
    <s v="***"/>
    <s v="9466**"/>
    <s v="GASTEREN"/>
    <s v="Drenthe"/>
    <n v="0.02"/>
    <n v="20"/>
    <n v="15"/>
    <n v="13718.34"/>
    <x v="0"/>
    <x v="0"/>
    <x v="1"/>
    <x v="7"/>
  </r>
  <r>
    <s v="SDE+ 2011"/>
    <s v="SDE1113859"/>
    <s v="Zon"/>
    <s v="2011 Zon-PV"/>
    <s v="Quercus Holding BV"/>
    <s v="Gieterweg 30"/>
    <s v="9462TE"/>
    <s v="GASSELTE"/>
    <s v="Drenthe"/>
    <n v="3.5999999999999997E-2"/>
    <n v="36"/>
    <n v="15"/>
    <n v="24840"/>
    <x v="0"/>
    <x v="0"/>
    <x v="1"/>
    <x v="7"/>
  </r>
  <r>
    <s v="SDE+ 2011"/>
    <s v="SDE1116285"/>
    <s v="Zon"/>
    <s v="2011 Zon-PV"/>
    <s v="***"/>
    <s v="***"/>
    <s v="7963**"/>
    <s v="RUINEN"/>
    <s v="Drenthe"/>
    <n v="1.4999999999999999E-2"/>
    <n v="15"/>
    <n v="15"/>
    <n v="10350"/>
    <x v="0"/>
    <x v="0"/>
    <x v="1"/>
    <x v="9"/>
  </r>
  <r>
    <s v="SDE+ 2011"/>
    <s v="SDE1117736"/>
    <s v="Zon"/>
    <s v="2011 Zon-PV"/>
    <s v="***"/>
    <s v="***"/>
    <s v="7874**"/>
    <s v="ODOORNERVEEN"/>
    <s v="Drenthe"/>
    <n v="3.5000000000000003E-2"/>
    <n v="35"/>
    <n v="15"/>
    <n v="23652.799999999999"/>
    <x v="0"/>
    <x v="0"/>
    <x v="1"/>
    <x v="11"/>
  </r>
  <r>
    <s v="SDE+ 2011"/>
    <s v="SDE1120690"/>
    <s v="Zon"/>
    <s v="2011 Zon-PV"/>
    <s v="***"/>
    <s v="***"/>
    <s v="9535**"/>
    <s v="ELLERTSHAAR"/>
    <s v="Drenthe"/>
    <n v="2.5000000000000001E-2"/>
    <n v="25"/>
    <n v="15"/>
    <n v="17250"/>
    <x v="0"/>
    <x v="0"/>
    <x v="1"/>
    <x v="11"/>
  </r>
  <r>
    <s v="SDE+ 2011"/>
    <s v="SDE1121216"/>
    <s v="Zon"/>
    <s v="2011 Zon-PV"/>
    <s v="***"/>
    <s v="***"/>
    <s v="7848**"/>
    <s v="SCHOONOORD"/>
    <s v="Drenthe"/>
    <n v="1.2455000000000001E-2"/>
    <n v="12.455"/>
    <n v="15"/>
    <n v="8594"/>
    <x v="0"/>
    <x v="0"/>
    <x v="0"/>
    <x v="10"/>
  </r>
  <r>
    <s v="SDE+ 2011"/>
    <s v="SDE1128497"/>
    <s v="Zon"/>
    <s v="2011 Zon-PV"/>
    <s v="***"/>
    <s v="***"/>
    <s v="9574**"/>
    <s v="EXLOERVEEN"/>
    <s v="Drenthe"/>
    <n v="3.4000000000000002E-2"/>
    <n v="34.216666666666669"/>
    <n v="15"/>
    <n v="23609.5"/>
    <x v="0"/>
    <x v="0"/>
    <x v="1"/>
    <x v="11"/>
  </r>
  <r>
    <s v="SDE+ 2011"/>
    <s v="SDE1132347"/>
    <s v="Zon"/>
    <s v="2011 Zon-PV"/>
    <s v="***"/>
    <s v="***"/>
    <s v="9497**"/>
    <s v="DONDEREN"/>
    <s v="Drenthe"/>
    <n v="1.4999999999999999E-2"/>
    <n v="15"/>
    <n v="15"/>
    <n v="10173.75"/>
    <x v="0"/>
    <x v="0"/>
    <x v="1"/>
    <x v="8"/>
  </r>
  <r>
    <s v="SDE+ 2011"/>
    <s v="SDE1132774"/>
    <s v="Zon"/>
    <s v="2011 Zon-PV"/>
    <s v="***"/>
    <s v="***"/>
    <s v="8351**"/>
    <s v="WAPSERVEEN"/>
    <s v="Drenthe"/>
    <n v="0.13250000000000001"/>
    <n v="132.5"/>
    <n v="15"/>
    <n v="91425"/>
    <x v="0"/>
    <x v="0"/>
    <x v="1"/>
    <x v="0"/>
  </r>
  <r>
    <s v="SDE+ 2011"/>
    <s v="SDE1138917"/>
    <s v="Zon"/>
    <s v="2011 Zon-PV"/>
    <s v="***"/>
    <s v="***"/>
    <s v="7881**"/>
    <s v="EMMER-COMPASCUUM"/>
    <s v="Drenthe"/>
    <n v="0.05"/>
    <n v="50"/>
    <n v="15"/>
    <n v="49500"/>
    <x v="0"/>
    <x v="0"/>
    <x v="1"/>
    <x v="2"/>
  </r>
  <r>
    <s v="SDE+ 2011"/>
    <s v="SDE1140171"/>
    <s v="Zon"/>
    <s v="2011 Zon-PV"/>
    <s v="***"/>
    <s v="***"/>
    <s v="9458**"/>
    <s v="BALLOO"/>
    <s v="Drenthe"/>
    <n v="1.4999999999999999E-2"/>
    <n v="15"/>
    <n v="15"/>
    <n v="10138.75"/>
    <x v="0"/>
    <x v="0"/>
    <x v="1"/>
    <x v="7"/>
  </r>
  <r>
    <s v="SDE+ 2011"/>
    <s v="SDE1144598"/>
    <s v="Zon"/>
    <s v="2011 Zon-PV"/>
    <s v="Onderwijsstichting Arcade"/>
    <s v="Beatrixlaan 25"/>
    <s v="7861AG"/>
    <s v="OOSTERHESSELEN"/>
    <s v="Drenthe"/>
    <n v="1.5509999999999999E-2"/>
    <n v="15.51"/>
    <n v="15"/>
    <n v="10546.63"/>
    <x v="0"/>
    <x v="0"/>
    <x v="1"/>
    <x v="10"/>
  </r>
  <r>
    <s v="SDE+ 2011"/>
    <s v="SDE1150845"/>
    <s v="Zon"/>
    <s v="2011 Zon-PV"/>
    <s v="***"/>
    <s v="***"/>
    <s v="7848**"/>
    <s v="SCHOONOORD"/>
    <s v="Drenthe"/>
    <n v="3.2899999999999999E-2"/>
    <n v="32.9"/>
    <n v="15"/>
    <n v="22701"/>
    <x v="0"/>
    <x v="0"/>
    <x v="1"/>
    <x v="10"/>
  </r>
  <r>
    <s v="SDE+ 2011"/>
    <s v="SDE1151315"/>
    <s v="Zon"/>
    <s v="2011 Zon-PV"/>
    <s v="***"/>
    <s v="***"/>
    <s v="7876**"/>
    <s v="VALTHERMOND"/>
    <s v="Drenthe"/>
    <n v="5.5E-2"/>
    <n v="55"/>
    <n v="15"/>
    <n v="37950"/>
    <x v="0"/>
    <x v="0"/>
    <x v="1"/>
    <x v="11"/>
  </r>
  <r>
    <s v="SDE+ 2011"/>
    <s v="SDE1151800"/>
    <s v="Zon"/>
    <s v="2011 Zon-PV"/>
    <s v="Onderwijsstichting Arcade"/>
    <s v="Sportparklaan 20"/>
    <s v="7848BB"/>
    <s v="SCHOONOORD"/>
    <s v="Drenthe"/>
    <n v="1.6920000000000001E-2"/>
    <n v="16.920000000000002"/>
    <n v="15"/>
    <n v="11548.09"/>
    <x v="0"/>
    <x v="0"/>
    <x v="1"/>
    <x v="10"/>
  </r>
  <r>
    <s v="SDE+ 2011"/>
    <s v="SDE1154383"/>
    <s v="Zon"/>
    <s v="2011 Zon-PV"/>
    <s v="Onderwijsstichting Arcade"/>
    <s v="Coevorderstraatweg 6"/>
    <s v="7917PR"/>
    <s v="GEESBRUG"/>
    <s v="Drenthe"/>
    <n v="1.5509999999999999E-2"/>
    <n v="15.51"/>
    <n v="15"/>
    <n v="10702"/>
    <x v="0"/>
    <x v="0"/>
    <x v="1"/>
    <x v="10"/>
  </r>
  <r>
    <s v="SDE+ 2011"/>
    <s v="SDE1155623"/>
    <s v="Zon"/>
    <s v="2011 Zon-PV"/>
    <s v="***"/>
    <s v="***"/>
    <s v="9474**"/>
    <s v="ZUIDLAARDERVEEN"/>
    <s v="Drenthe"/>
    <n v="2.7E-2"/>
    <n v="27"/>
    <n v="15"/>
    <n v="18186.75"/>
    <x v="0"/>
    <x v="0"/>
    <x v="1"/>
    <x v="8"/>
  </r>
  <r>
    <s v="SDE+ 2011"/>
    <s v="SDE1156762"/>
    <s v="Zon"/>
    <s v="2011 Zon-PV"/>
    <s v="***"/>
    <s v="***"/>
    <s v="9511**"/>
    <s v="GIETERVEEN"/>
    <s v="Drenthe"/>
    <n v="2.9784999999999999E-2"/>
    <n v="29.785"/>
    <n v="15"/>
    <n v="19941.169999999998"/>
    <x v="0"/>
    <x v="0"/>
    <x v="1"/>
    <x v="7"/>
  </r>
  <r>
    <s v="SDE+ 2011"/>
    <s v="SDE1157887"/>
    <s v="Zon"/>
    <s v="2011 Zon-PV"/>
    <s v="***"/>
    <s v="***"/>
    <s v="7971**"/>
    <s v="HAVELTE"/>
    <s v="Drenthe"/>
    <n v="0.02"/>
    <n v="20"/>
    <n v="15"/>
    <n v="13517.31"/>
    <x v="0"/>
    <x v="0"/>
    <x v="1"/>
    <x v="0"/>
  </r>
  <r>
    <s v="SDE+ 2011"/>
    <s v="SDE1161006"/>
    <s v="Zon"/>
    <s v="2011 Zon-PV"/>
    <s v="Onderwijsstichting Arcade"/>
    <s v="Oldenhoffstraat 5"/>
    <s v="7841AJ"/>
    <s v="SLEEN"/>
    <s v="Drenthe"/>
    <n v="1.584E-2"/>
    <n v="15.84"/>
    <n v="15"/>
    <n v="10930"/>
    <x v="0"/>
    <x v="0"/>
    <x v="1"/>
    <x v="10"/>
  </r>
  <r>
    <s v="SDE+ 2011"/>
    <s v="SDE1163718"/>
    <s v="Zon"/>
    <s v="2011 Zon-PV"/>
    <s v="***"/>
    <s v="***"/>
    <s v="7852**"/>
    <s v="WEZUP"/>
    <s v="Drenthe"/>
    <n v="1.5480000000000001E-2"/>
    <n v="15.479999999999999"/>
    <n v="15"/>
    <n v="10410.01"/>
    <x v="0"/>
    <x v="0"/>
    <x v="1"/>
    <x v="10"/>
  </r>
  <r>
    <s v="SDE+ 2011"/>
    <s v="SDE1167307"/>
    <s v="Zon"/>
    <s v="2011 Zon-PV"/>
    <s v="***"/>
    <s v="***"/>
    <s v="7873**"/>
    <s v="ODOORN"/>
    <s v="Drenthe"/>
    <n v="5.5E-2"/>
    <n v="55"/>
    <n v="15"/>
    <n v="37757.5"/>
    <x v="0"/>
    <x v="0"/>
    <x v="1"/>
    <x v="11"/>
  </r>
  <r>
    <s v="SDE+ 2011"/>
    <s v="SDE1167399"/>
    <s v="Zon"/>
    <s v="2011 Zon-PV"/>
    <s v="***"/>
    <s v="***"/>
    <s v="7741**"/>
    <s v="COEVORDEN"/>
    <s v="Drenthe"/>
    <n v="3.3840000000000002E-2"/>
    <n v="33.840000000000003"/>
    <n v="15"/>
    <n v="22916.07"/>
    <x v="0"/>
    <x v="0"/>
    <x v="1"/>
    <x v="10"/>
  </r>
  <r>
    <s v="SDE+ 2011"/>
    <s v="SDE1168167"/>
    <s v="Biomassa"/>
    <s v="2011 Mestvergisting (HEW)"/>
    <s v="***"/>
    <s v="***"/>
    <s v="9482**"/>
    <s v="TYNAARLO"/>
    <s v="Drenthe"/>
    <n v="0.343611"/>
    <n v="2748.8919999999998"/>
    <n v="12"/>
    <n v="4222657.3600000003"/>
    <x v="1"/>
    <x v="0"/>
    <x v="1"/>
    <x v="8"/>
  </r>
  <r>
    <s v="SDE+ 2011"/>
    <s v="SDE1174094"/>
    <s v="Zon"/>
    <s v="2011 Zon-PV"/>
    <s v="***"/>
    <s v="***"/>
    <s v="7742**"/>
    <s v="COEVORDEN"/>
    <s v="Drenthe"/>
    <n v="2.1149999999999999E-2"/>
    <n v="21.15"/>
    <n v="15"/>
    <n v="4994.41"/>
    <x v="0"/>
    <x v="0"/>
    <x v="1"/>
    <x v="10"/>
  </r>
  <r>
    <s v="SDE+ 2011"/>
    <s v="SDE1175935"/>
    <s v="Zon"/>
    <s v="2011 Zon-PV"/>
    <s v="Noblesse Proteins BV"/>
    <s v="Ambachtsweg 7"/>
    <s v="9418TW"/>
    <s v="WIJSTER"/>
    <s v="Drenthe"/>
    <n v="6.4000000000000001E-2"/>
    <n v="64"/>
    <n v="15"/>
    <n v="42846.99"/>
    <x v="0"/>
    <x v="0"/>
    <x v="1"/>
    <x v="5"/>
  </r>
  <r>
    <s v="SDE+ 2011"/>
    <s v="SDE1190008"/>
    <s v="Zon"/>
    <s v="2011 Zon-PV"/>
    <s v="Woonconcept Energie B.V."/>
    <s v="Hoogeveenseweg 38"/>
    <s v="7943KA"/>
    <s v="MEPPEL"/>
    <s v="Drenthe"/>
    <n v="0.28511999999999998"/>
    <n v="285.12"/>
    <n v="15"/>
    <n v="196733"/>
    <x v="0"/>
    <x v="0"/>
    <x v="1"/>
    <x v="3"/>
  </r>
  <r>
    <s v="SDE+ 2012"/>
    <s v="SDE1224668"/>
    <s v="Biomassa warmte"/>
    <s v="2012 Mestvergisting uitbreiding (HW)"/>
    <s v="Drentse Duurzame Energie B.V."/>
    <s v="Alte Picardiekanaal 24"/>
    <s v="7742PD"/>
    <s v="COEVORDEN"/>
    <s v="Drenthe"/>
    <n v="1.7769999999999999"/>
    <n v="7108"/>
    <n v="5"/>
    <n v="1049141"/>
    <x v="1"/>
    <x v="0"/>
    <x v="1"/>
    <x v="10"/>
  </r>
  <r>
    <s v="SDE+ 2012"/>
    <s v="SDE1249471"/>
    <s v="Biomassa warmte"/>
    <s v="2012 Mestvergisting uitbreiding (HW)"/>
    <s v="***"/>
    <s v="***"/>
    <s v="9482**"/>
    <s v="TYNAARLO"/>
    <s v="Drenthe"/>
    <n v="2.0640000000000001"/>
    <n v="8256"/>
    <n v="5"/>
    <n v="1118516.3899999999"/>
    <x v="1"/>
    <x v="0"/>
    <x v="1"/>
    <x v="8"/>
  </r>
  <r>
    <s v="SDE+ 2012"/>
    <s v="SDE1255213"/>
    <s v="Afval"/>
    <s v="2012 Afvalverbranding uitbreiding (HW)"/>
    <s v="Attero B.V."/>
    <s v="Vamweg 7"/>
    <s v="9418TM"/>
    <s v="WIJSTER"/>
    <s v="Drenthe"/>
    <n v="92.3"/>
    <n v="233181.74446666666"/>
    <n v="15"/>
    <n v="51626439"/>
    <x v="1"/>
    <x v="0"/>
    <x v="1"/>
    <x v="5"/>
  </r>
  <r>
    <s v="SDE+ 2012"/>
    <s v="SDE1273534"/>
    <s v="Biomassa warmte"/>
    <s v="2012 Mestvergisting uitbreiding (HW)"/>
    <s v="Groengas Beilen B.V."/>
    <s v="Brunstingerveld 8-a"/>
    <s v="9411VJ"/>
    <s v="BEILEN"/>
    <s v="Drenthe"/>
    <n v="1.8220000000000001"/>
    <n v="8288"/>
    <n v="5"/>
    <n v="1039851.99"/>
    <x v="1"/>
    <x v="0"/>
    <x v="1"/>
    <x v="5"/>
  </r>
  <r>
    <s v="SDE+ 2012"/>
    <s v="SDE1284637"/>
    <s v="Biomassa warmte"/>
    <s v="2012 Mestvergisting uitbreiding (HW)"/>
    <s v="***"/>
    <s v="***"/>
    <s v="9335**"/>
    <s v="ZUIDVELDE"/>
    <s v="Drenthe"/>
    <n v="0.53500000000000003"/>
    <n v="2140"/>
    <n v="5"/>
    <n v="274166.99"/>
    <x v="1"/>
    <x v="0"/>
    <x v="1"/>
    <x v="6"/>
  </r>
  <r>
    <s v="SDE+ 2013"/>
    <s v="SDE1300546"/>
    <s v="Wind op land"/>
    <s v="2013 Wind op land &lt; 6 MWe"/>
    <s v="Eurus Windpark Rembrandt B.V."/>
    <s v="Brusselseweg Sectie K1671"/>
    <s v="7742PT"/>
    <s v="COEVORDEN"/>
    <s v="Drenthe"/>
    <n v="2"/>
    <n v="3840"/>
    <n v="15"/>
    <n v="3288994"/>
    <x v="1"/>
    <x v="0"/>
    <x v="1"/>
    <x v="10"/>
  </r>
  <r>
    <s v="SDE+ 2013"/>
    <s v="SDE1313254"/>
    <s v="Zon"/>
    <s v="2013 Zon-PV"/>
    <s v="Enexis B.V."/>
    <s v="Voltastraat 16"/>
    <s v="7903AB"/>
    <s v="HOOGEVEEN"/>
    <s v="Drenthe"/>
    <n v="2.2700000000000001E-2"/>
    <n v="22.7"/>
    <n v="15"/>
    <n v="8441.86"/>
    <x v="0"/>
    <x v="0"/>
    <x v="1"/>
    <x v="1"/>
  </r>
  <r>
    <s v="SDE+ 2013"/>
    <s v="SDE1315852"/>
    <s v="Zon"/>
    <s v="2013 Zon-PV"/>
    <s v="***"/>
    <s v="***"/>
    <s v="7742**"/>
    <s v="COEVORDEN"/>
    <s v="Drenthe"/>
    <n v="0.1"/>
    <n v="100"/>
    <n v="15"/>
    <n v="37500"/>
    <x v="0"/>
    <x v="0"/>
    <x v="1"/>
    <x v="10"/>
  </r>
  <r>
    <s v="SDE+ 2013"/>
    <s v="SDE1318753"/>
    <s v="Biomassa warmte"/>
    <s v="2013 Ketel vaste biomassa &gt;= 0,5 MW (HW)"/>
    <s v="***"/>
    <s v="***"/>
    <s v="7831**"/>
    <s v="NIEUW-WEERDINGE"/>
    <s v="Drenthe"/>
    <n v="0.8"/>
    <n v="1333.3333333333333"/>
    <n v="12"/>
    <n v="293760"/>
    <x v="1"/>
    <x v="0"/>
    <x v="1"/>
    <x v="2"/>
  </r>
  <r>
    <s v="SDE+ 2013"/>
    <s v="SDE1322242"/>
    <s v="Zon"/>
    <s v="2013 Zon-PV"/>
    <s v="Vepa B.V."/>
    <s v="Industrieweg 31"/>
    <s v="7903AH"/>
    <s v="HOOGEVEEN"/>
    <s v="Drenthe"/>
    <n v="5.8250000000000003E-2"/>
    <n v="58.25"/>
    <n v="15"/>
    <n v="30582"/>
    <x v="0"/>
    <x v="0"/>
    <x v="1"/>
    <x v="1"/>
  </r>
  <r>
    <s v="SDE+ 2013"/>
    <s v="SDE1324012"/>
    <s v="Wind op land"/>
    <s v="2013 Wind op land &lt; 6 MWe"/>
    <s v="Eurus Windpark Rembrandt B.V."/>
    <s v="De Mars 7-a"/>
    <s v="7742PT"/>
    <s v="COEVORDEN"/>
    <s v="Drenthe"/>
    <n v="2"/>
    <n v="4480"/>
    <n v="15"/>
    <n v="3004778"/>
    <x v="1"/>
    <x v="0"/>
    <x v="1"/>
    <x v="10"/>
  </r>
  <r>
    <s v="SDE+ 2013"/>
    <s v="SDE1326626"/>
    <s v="Zon"/>
    <s v="2013 Zon-PV"/>
    <s v="Gemeente Midden-Drenthe"/>
    <s v="Raadhuisplein 1"/>
    <s v="9411NB"/>
    <s v="BEILEN"/>
    <s v="Drenthe"/>
    <n v="0.123"/>
    <n v="123"/>
    <n v="15"/>
    <n v="64575"/>
    <x v="0"/>
    <x v="0"/>
    <x v="1"/>
    <x v="5"/>
  </r>
  <r>
    <s v="SDE+ 2013"/>
    <s v="SDE1339724"/>
    <s v="Zon"/>
    <s v="2013 Zon-PV"/>
    <s v="Stichting Woningbeheer Assen"/>
    <s v="Portugallaan 10"/>
    <s v="9403DS"/>
    <s v="ASSEN"/>
    <s v="Drenthe"/>
    <n v="1.95E-2"/>
    <n v="19.5"/>
    <n v="15"/>
    <n v="7313"/>
    <x v="0"/>
    <x v="0"/>
    <x v="1"/>
    <x v="4"/>
  </r>
  <r>
    <s v="SDE+ 2013"/>
    <s v="SDE1343982"/>
    <s v="Biomassa warmte"/>
    <s v="2013 Ketel vaste biomassa &gt;= 0,5 MW (HW)"/>
    <s v="***"/>
    <s v="***"/>
    <s v="9422**"/>
    <s v="SMILDE"/>
    <s v="Drenthe"/>
    <n v="0.5"/>
    <n v="1459"/>
    <n v="12"/>
    <n v="321447"/>
    <x v="1"/>
    <x v="0"/>
    <x v="1"/>
    <x v="5"/>
  </r>
  <r>
    <s v="SDE+ 2013"/>
    <s v="SDE1344605"/>
    <s v="Biomassa"/>
    <s v="2013 Mestvergisting (HEW)"/>
    <s v="***"/>
    <s v="***"/>
    <s v="9497**"/>
    <s v="DONDEREN"/>
    <s v="Drenthe"/>
    <n v="2.1629999999999998"/>
    <n v="12395.555999999999"/>
    <n v="12"/>
    <n v="6866028"/>
    <x v="1"/>
    <x v="0"/>
    <x v="1"/>
    <x v="8"/>
  </r>
  <r>
    <s v="SDE+ 2013"/>
    <s v="SDE1345379"/>
    <s v="Biomassa warmte"/>
    <s v="2013 Mestvergisting uitbreiding (HW)"/>
    <s v="Drenthe Power B.V."/>
    <s v="Mr. J.B. Kanweg 105"/>
    <s v="9439TE"/>
    <s v="WITTEVEEN"/>
    <s v="Drenthe"/>
    <n v="1.589"/>
    <n v="6356"/>
    <n v="5"/>
    <n v="938146"/>
    <x v="1"/>
    <x v="0"/>
    <x v="1"/>
    <x v="9"/>
  </r>
  <r>
    <s v="SDE+ 2013"/>
    <s v="SDE1348004"/>
    <s v="Zon"/>
    <s v="2013 Zon-PV"/>
    <s v="Drentea Kantoormeubelen B.V."/>
    <s v="James Cookstraat 20"/>
    <s v="7825AN"/>
    <s v="EMMEN"/>
    <s v="Drenthe"/>
    <n v="0.06"/>
    <n v="60"/>
    <n v="15"/>
    <n v="83700"/>
    <x v="0"/>
    <x v="0"/>
    <x v="1"/>
    <x v="2"/>
  </r>
  <r>
    <s v="SDE+ 2013"/>
    <s v="SDE1352853"/>
    <s v="Zon"/>
    <s v="2013 Zon-PV"/>
    <s v="Zonnepark Drenthe B.V."/>
    <s v="Zuiderdiep 158"/>
    <s v="9571BJ"/>
    <s v="2E EXLOËRMOND"/>
    <s v="Drenthe"/>
    <n v="1.2"/>
    <n v="1200"/>
    <n v="15"/>
    <n v="1674000"/>
    <x v="0"/>
    <x v="0"/>
    <x v="1"/>
    <x v="11"/>
  </r>
  <r>
    <s v="SDE+ 2013"/>
    <s v="SDE1363878"/>
    <s v="Zon"/>
    <s v="2013 Zon-PV"/>
    <s v="Landgoed Scholtenszathe B.V."/>
    <s v="Scholtenskanaal OZ 72"/>
    <s v="7889VD"/>
    <s v="KLAZIENAVEEN-NOORD"/>
    <s v="Drenthe"/>
    <n v="1.32012"/>
    <n v="1320.12"/>
    <n v="15"/>
    <n v="297027"/>
    <x v="0"/>
    <x v="0"/>
    <x v="1"/>
    <x v="2"/>
  </r>
  <r>
    <s v="SDE+ 2013"/>
    <s v="SDE1368483"/>
    <s v="Wind op land"/>
    <s v="2013 Wind op land &lt; 6 MWe"/>
    <s v="Eurus Windpark Rembrandt B.V."/>
    <s v="De Mars 20-a"/>
    <s v="7742PT"/>
    <s v="COEVORDEN"/>
    <s v="Drenthe"/>
    <n v="2"/>
    <n v="4480"/>
    <n v="15"/>
    <n v="3004778"/>
    <x v="1"/>
    <x v="0"/>
    <x v="1"/>
    <x v="10"/>
  </r>
  <r>
    <s v="SDE+ 2013"/>
    <s v="SDE1372418"/>
    <s v="Biomassa warmte"/>
    <s v="2013 Ketel vaste biomassa &gt;= 0,5 MW (HW)"/>
    <s v="***"/>
    <s v="***"/>
    <s v="9571**"/>
    <s v="2E EXLOËRMOND"/>
    <s v="Drenthe"/>
    <n v="0.5"/>
    <n v="486.11108333333328"/>
    <n v="12"/>
    <n v="107100"/>
    <x v="1"/>
    <x v="0"/>
    <x v="1"/>
    <x v="11"/>
  </r>
  <r>
    <s v="SDE+ 2013"/>
    <s v="SDE1379668"/>
    <s v="Zon"/>
    <s v="2013 Zon-PV"/>
    <s v="***"/>
    <s v="***"/>
    <s v="7917**"/>
    <s v="GEESBRUG"/>
    <s v="Drenthe"/>
    <n v="3.2500000000000001E-2"/>
    <n v="32.5"/>
    <n v="15"/>
    <n v="17063"/>
    <x v="0"/>
    <x v="0"/>
    <x v="1"/>
    <x v="10"/>
  </r>
  <r>
    <s v="SDE+ 2013"/>
    <s v="SDE1388058"/>
    <s v="Zon"/>
    <s v="2013 Zon-PV"/>
    <s v="***"/>
    <s v="***"/>
    <s v="7944**"/>
    <s v="MEPPEL"/>
    <s v="Drenthe"/>
    <n v="2.4E-2"/>
    <n v="24"/>
    <n v="15"/>
    <n v="5400"/>
    <x v="0"/>
    <x v="0"/>
    <x v="1"/>
    <x v="3"/>
  </r>
  <r>
    <s v="SDE+ 2014"/>
    <s v="SDE1400460"/>
    <s v="Zon"/>
    <s v="2014 Zon-PV"/>
    <s v="Veninga Hijken Bloembollen B.V."/>
    <s v="Oranjekanaal Z.Z. 43a"/>
    <s v="9415TJ"/>
    <s v="HIJKEN"/>
    <s v="Drenthe"/>
    <n v="0.223"/>
    <n v="223"/>
    <n v="15"/>
    <n v="287670"/>
    <x v="2"/>
    <x v="0"/>
    <x v="1"/>
    <x v="5"/>
  </r>
  <r>
    <s v="SDE+ 2014"/>
    <s v="SDE1401446"/>
    <s v="Zon"/>
    <s v="2014 Zon-PV"/>
    <s v="Noordhuis Meppel B.V."/>
    <s v="Industrieweg 9"/>
    <s v="7944HT"/>
    <s v="MEPPEL"/>
    <s v="Drenthe"/>
    <n v="8.2799999999999999E-2"/>
    <n v="82.8"/>
    <n v="15"/>
    <n v="127926"/>
    <x v="2"/>
    <x v="0"/>
    <x v="1"/>
    <x v="3"/>
  </r>
  <r>
    <s v="SDE+ 2014"/>
    <s v="SDE1402492"/>
    <s v="Zon"/>
    <s v="2014 Zon-PV"/>
    <s v="***"/>
    <s v="***"/>
    <s v="9422**"/>
    <s v="SMILDE"/>
    <s v="Drenthe"/>
    <n v="0.33500000000000002"/>
    <n v="335"/>
    <n v="15"/>
    <n v="432150"/>
    <x v="2"/>
    <x v="0"/>
    <x v="1"/>
    <x v="5"/>
  </r>
  <r>
    <s v="SDE+ 2014"/>
    <s v="SDE1405766"/>
    <s v="Zon"/>
    <s v="2014 Zon-PV"/>
    <s v="Pure Energie Zon B.V."/>
    <s v="Ermerweg 30"/>
    <s v="7812BG"/>
    <s v="EMMEN"/>
    <s v="Drenthe"/>
    <n v="0.46"/>
    <n v="460"/>
    <n v="15"/>
    <n v="593400"/>
    <x v="2"/>
    <x v="0"/>
    <x v="1"/>
    <x v="2"/>
  </r>
  <r>
    <s v="SDE+ 2014"/>
    <s v="SDE1405997"/>
    <s v="Zon"/>
    <s v="2014 Zon-PV"/>
    <s v="Cooperatie Energie Kansen"/>
    <s v="Rheebruggen 3"/>
    <s v="7964KR"/>
    <s v="ANSEN"/>
    <s v="Drenthe"/>
    <n v="0.15"/>
    <n v="150"/>
    <n v="15"/>
    <n v="231750"/>
    <x v="2"/>
    <x v="0"/>
    <x v="1"/>
    <x v="9"/>
  </r>
  <r>
    <s v="SDE+ 2014"/>
    <s v="SDE1406386"/>
    <s v="Zon"/>
    <s v="2014 Zon-PV"/>
    <s v="Mencke Landbouw B.V."/>
    <s v="Verlengde Oosterdiep WZ 29"/>
    <s v="7884TM"/>
    <s v="BARGER-COMPASCUUM"/>
    <s v="Drenthe"/>
    <n v="0.1"/>
    <n v="100"/>
    <n v="15"/>
    <n v="154500"/>
    <x v="2"/>
    <x v="0"/>
    <x v="1"/>
    <x v="2"/>
  </r>
  <r>
    <s v="SDE+ 2014"/>
    <s v="SDE1407502"/>
    <s v="Biomassa"/>
    <s v="2014 Mestvergisting (HEW)"/>
    <s v="De Drentse Hoeve Bioenergie BV"/>
    <s v="Wezuperstraat 20"/>
    <s v="7852TG"/>
    <s v="WEZUP"/>
    <s v="Drenthe"/>
    <n v="2.1150000000000002"/>
    <n v="12123.055916666666"/>
    <n v="12"/>
    <n v="11655824"/>
    <x v="1"/>
    <x v="0"/>
    <x v="1"/>
    <x v="10"/>
  </r>
  <r>
    <s v="SDE+ 2014"/>
    <s v="SDE1409774"/>
    <s v="Biomassa warmte"/>
    <s v="2014 Ketel vaste biomassa &lt; 5 MW (HW)"/>
    <s v="Harmes Holding B.V."/>
    <s v="Van Echtenskanaal NZ 22"/>
    <s v="7891TL"/>
    <s v="KLAZIENAVEEN"/>
    <s v="Drenthe"/>
    <n v="0.9"/>
    <n v="1494.722"/>
    <n v="12"/>
    <n v="477833"/>
    <x v="1"/>
    <x v="0"/>
    <x v="1"/>
    <x v="2"/>
  </r>
  <r>
    <s v="SDE+ 2014"/>
    <s v="SDE1410359"/>
    <s v="Zon"/>
    <s v="2014 Zon-PV"/>
    <s v="***"/>
    <s v="***"/>
    <s v="9491**"/>
    <s v="ZEIJEN"/>
    <s v="Drenthe"/>
    <n v="0.126"/>
    <n v="126"/>
    <n v="15"/>
    <n v="162540"/>
    <x v="2"/>
    <x v="0"/>
    <x v="1"/>
    <x v="8"/>
  </r>
  <r>
    <s v="SDE+ 2014"/>
    <s v="SDE1414138"/>
    <s v="Wind op land"/>
    <s v="2014 Wind op land &lt; 6 MWe"/>
    <s v="Windpark Coevorden B.V."/>
    <s v="Coevorderkanaal 11"/>
    <s v="7742PA"/>
    <s v="COEVORDEN"/>
    <s v="Drenthe"/>
    <n v="3.3"/>
    <n v="6468"/>
    <n v="15"/>
    <n v="6548850"/>
    <x v="1"/>
    <x v="0"/>
    <x v="1"/>
    <x v="10"/>
  </r>
  <r>
    <s v="SDE+ 2014"/>
    <s v="SDE1415286"/>
    <s v="Zon"/>
    <s v="2014 Zon-PV"/>
    <s v="***"/>
    <s v="***"/>
    <s v="7881**"/>
    <s v="EMMER-COMPASCUUM"/>
    <s v="Drenthe"/>
    <n v="0.12"/>
    <n v="120"/>
    <n v="15"/>
    <n v="154800"/>
    <x v="2"/>
    <x v="0"/>
    <x v="1"/>
    <x v="2"/>
  </r>
  <r>
    <s v="SDE+ 2014"/>
    <s v="SDE1415703"/>
    <s v="Zon"/>
    <s v="2014 Zon-PV"/>
    <s v="Achilles 1894"/>
    <s v="Martin Luther Kingweg 11"/>
    <s v="9403PA"/>
    <s v="ASSEN"/>
    <s v="Drenthe"/>
    <n v="2.0655E-2"/>
    <n v="20.654999999999998"/>
    <n v="15"/>
    <n v="11154"/>
    <x v="2"/>
    <x v="0"/>
    <x v="1"/>
    <x v="4"/>
  </r>
  <r>
    <s v="SDE+ 2014"/>
    <s v="SDE1416202"/>
    <s v="Biomassa"/>
    <s v="2014 Verlengde levensduur allesvergisting (HEW)"/>
    <s v="Landbouwbedrijf Kloosterman B.V."/>
    <s v="Middenraai 22"/>
    <s v="7910TK"/>
    <s v="NIEUWEROORD"/>
    <s v="Drenthe"/>
    <n v="1.446"/>
    <n v="2786.3889166666668"/>
    <n v="12"/>
    <n v="1877804"/>
    <x v="1"/>
    <x v="0"/>
    <x v="1"/>
    <x v="1"/>
  </r>
  <r>
    <s v="SDE+ 2014"/>
    <s v="SDE1417233"/>
    <s v="Zon"/>
    <s v="2014 Zon-PV"/>
    <s v="H.J. Boontjes Kip"/>
    <s v="Hunzeweg 41-a"/>
    <s v="9657PC"/>
    <s v="NIEUW ANNERVEEN"/>
    <s v="Drenthe"/>
    <n v="0.9"/>
    <n v="900"/>
    <n v="15"/>
    <n v="1390500"/>
    <x v="2"/>
    <x v="0"/>
    <x v="1"/>
    <x v="7"/>
  </r>
  <r>
    <s v="SDE+ 2014"/>
    <s v="SDE1417794"/>
    <s v="Zon"/>
    <s v="2014 Zon-PV"/>
    <s v="***"/>
    <s v="***"/>
    <s v="7881**"/>
    <s v="EMMER-COMPASCUUM"/>
    <s v="Drenthe"/>
    <n v="0.15"/>
    <n v="150"/>
    <n v="15"/>
    <n v="231750"/>
    <x v="2"/>
    <x v="0"/>
    <x v="1"/>
    <x v="2"/>
  </r>
  <r>
    <s v="SDE+ 2014"/>
    <s v="SDE1419213"/>
    <s v="Biomassa warmte"/>
    <s v="2014 Ketel vaste biomassa &lt; 5 MW (HW)"/>
    <s v="***"/>
    <s v="***"/>
    <s v="7831**"/>
    <s v="NIEUW-WEERDINGE"/>
    <s v="Drenthe"/>
    <n v="0.5"/>
    <n v="2000"/>
    <n v="12"/>
    <n v="619761"/>
    <x v="1"/>
    <x v="0"/>
    <x v="1"/>
    <x v="2"/>
  </r>
  <r>
    <s v="SDE+ 2014"/>
    <s v="SDE1419593"/>
    <s v="Zon"/>
    <s v="2014 Zon-PV"/>
    <s v="***"/>
    <s v="***"/>
    <s v="9458**"/>
    <s v="BALLOO"/>
    <s v="Drenthe"/>
    <n v="0.09"/>
    <n v="90"/>
    <n v="15"/>
    <n v="116100"/>
    <x v="2"/>
    <x v="0"/>
    <x v="1"/>
    <x v="7"/>
  </r>
  <r>
    <s v="SDE+ 2014"/>
    <s v="SDE1420076"/>
    <s v="Zon"/>
    <s v="2014 Zon-PV"/>
    <s v="***"/>
    <s v="***"/>
    <s v="7921**"/>
    <s v="ZUIDWOLDE DR"/>
    <s v="Drenthe"/>
    <n v="0.2"/>
    <n v="200"/>
    <n v="15"/>
    <n v="309000"/>
    <x v="2"/>
    <x v="0"/>
    <x v="1"/>
    <x v="9"/>
  </r>
  <r>
    <s v="SDE+ 2014"/>
    <s v="SDE1423915"/>
    <s v="Zon"/>
    <s v="2014 Zon-PV"/>
    <s v="Rendo Beheer B.V."/>
    <s v="Setheweg 1"/>
    <s v="7942LA"/>
    <s v="MEPPEL"/>
    <s v="Drenthe"/>
    <n v="9.1999999999999998E-2"/>
    <n v="92"/>
    <n v="15"/>
    <n v="118680"/>
    <x v="2"/>
    <x v="0"/>
    <x v="1"/>
    <x v="3"/>
  </r>
  <r>
    <s v="SDE+ 2014"/>
    <s v="SDE1424009"/>
    <s v="Zon"/>
    <s v="2014 Zon-PV"/>
    <s v="***"/>
    <s v="***"/>
    <s v="7910**"/>
    <s v="NIEUWEROORD"/>
    <s v="Drenthe"/>
    <n v="0.12"/>
    <n v="120"/>
    <n v="15"/>
    <n v="185400"/>
    <x v="2"/>
    <x v="0"/>
    <x v="1"/>
    <x v="1"/>
  </r>
  <r>
    <s v="SDE+ 2014"/>
    <s v="SDE1424048"/>
    <s v="Biomassa"/>
    <s v="2014 AWZI/RWZI thermische drukhydrolyse"/>
    <s v="***"/>
    <s v="***"/>
    <s v="7909**"/>
    <s v="HOOGEVEEN"/>
    <s v="Drenthe"/>
    <n v="0.6"/>
    <n v="4800"/>
    <n v="12"/>
    <n v="3225600"/>
    <x v="1"/>
    <x v="0"/>
    <x v="1"/>
    <x v="1"/>
  </r>
  <r>
    <s v="SDE+ 2014"/>
    <s v="SDE1424098"/>
    <s v="Zon"/>
    <s v="2014 Zon-PV"/>
    <s v="***"/>
    <s v="***"/>
    <s v="9422**"/>
    <s v="SMILDE"/>
    <s v="Drenthe"/>
    <n v="0.42499999999999999"/>
    <n v="425"/>
    <n v="15"/>
    <n v="548250"/>
    <x v="2"/>
    <x v="0"/>
    <x v="1"/>
    <x v="5"/>
  </r>
  <r>
    <s v="SDE+ 2014"/>
    <s v="SDE1424154"/>
    <s v="Zon"/>
    <s v="2014 Zon-PV"/>
    <s v="Rovecom Holding B.V."/>
    <s v="Elbe 2"/>
    <s v="7908HB"/>
    <s v="HOOGEVEEN"/>
    <s v="Drenthe"/>
    <n v="4.4999999999999998E-2"/>
    <n v="45"/>
    <n v="15"/>
    <n v="58050"/>
    <x v="2"/>
    <x v="0"/>
    <x v="1"/>
    <x v="1"/>
  </r>
  <r>
    <s v="SDE+ 2014"/>
    <s v="SDE1426250"/>
    <s v="Zon"/>
    <s v="2014 Zon-PV"/>
    <s v="***"/>
    <s v="***"/>
    <s v="9449**"/>
    <s v="NOOITGEDACHT"/>
    <s v="Drenthe"/>
    <n v="0.495"/>
    <n v="495"/>
    <n v="15"/>
    <n v="764775"/>
    <x v="2"/>
    <x v="0"/>
    <x v="1"/>
    <x v="7"/>
  </r>
  <r>
    <s v="SDE+ 2014"/>
    <s v="SDE1426626"/>
    <s v="Zon"/>
    <s v="2014 Zon-PV"/>
    <s v="***"/>
    <s v="***"/>
    <s v="7935**"/>
    <s v="EURSINGE GEM DE WOLDEN"/>
    <s v="Drenthe"/>
    <n v="0.12"/>
    <n v="120"/>
    <n v="15"/>
    <n v="154800"/>
    <x v="2"/>
    <x v="0"/>
    <x v="1"/>
    <x v="9"/>
  </r>
  <r>
    <s v="SDE+ 2014"/>
    <s v="SDE1427784"/>
    <s v="Zon"/>
    <s v="2014 Zon-PV"/>
    <s v="Bakker Groep Coevorden B.V."/>
    <s v="de Hulteweg 10"/>
    <s v="7741LE"/>
    <s v="COEVORDEN"/>
    <s v="Drenthe"/>
    <n v="0.19139999999999999"/>
    <n v="191.4"/>
    <n v="15"/>
    <n v="246906"/>
    <x v="2"/>
    <x v="0"/>
    <x v="1"/>
    <x v="10"/>
  </r>
  <r>
    <s v="SDE+ 2014"/>
    <s v="SDE1433022"/>
    <s v="Zon"/>
    <s v="2014 Zon-PV"/>
    <s v="***"/>
    <s v="***"/>
    <s v="7903**"/>
    <s v="HOOGEVEEN"/>
    <s v="Drenthe"/>
    <n v="1.6E-2"/>
    <n v="16"/>
    <n v="15"/>
    <n v="24720"/>
    <x v="2"/>
    <x v="0"/>
    <x v="1"/>
    <x v="1"/>
  </r>
  <r>
    <s v="SDE+ 2014"/>
    <s v="SDE1435166"/>
    <s v="Zon"/>
    <s v="2014 Zon-PV"/>
    <s v="Woonconcept Energie B.V."/>
    <s v="Grote Beer 24"/>
    <s v="7904LW"/>
    <s v="HOOGEVEEN"/>
    <s v="Drenthe"/>
    <n v="0.15"/>
    <n v="150"/>
    <n v="15"/>
    <n v="193500"/>
    <x v="2"/>
    <x v="0"/>
    <x v="1"/>
    <x v="1"/>
  </r>
  <r>
    <s v="SDE+ 2014"/>
    <s v="SDE1438461"/>
    <s v="Zon"/>
    <s v="2014 Zon-PV"/>
    <s v="***"/>
    <s v="***"/>
    <s v="7751**"/>
    <s v="DALEN"/>
    <s v="Drenthe"/>
    <n v="6.4000000000000001E-2"/>
    <n v="64"/>
    <n v="15"/>
    <n v="84267"/>
    <x v="2"/>
    <x v="0"/>
    <x v="1"/>
    <x v="10"/>
  </r>
  <r>
    <s v="SDE+ 2014"/>
    <s v="SDE1440593"/>
    <s v="Zon"/>
    <s v="2014 Zon-PV"/>
    <s v="Houwing Agro BV"/>
    <s v="Dorpsstraat 130"/>
    <s v="9658PE"/>
    <s v="EEXTERVEEN"/>
    <s v="Drenthe"/>
    <n v="0.375"/>
    <n v="375"/>
    <n v="15"/>
    <n v="579375"/>
    <x v="2"/>
    <x v="0"/>
    <x v="1"/>
    <x v="7"/>
  </r>
  <r>
    <s v="SDE+ 2014"/>
    <s v="SDE1441061"/>
    <s v="Zon"/>
    <s v="2014 Zon-PV"/>
    <s v="Aldi Drachten B.V."/>
    <s v="Groningerstraat 340"/>
    <s v="9402LT"/>
    <s v="ASSEN"/>
    <s v="Drenthe"/>
    <n v="8.9440000000000006E-2"/>
    <n v="89.44"/>
    <n v="15"/>
    <n v="138185"/>
    <x v="2"/>
    <x v="0"/>
    <x v="1"/>
    <x v="4"/>
  </r>
  <r>
    <s v="SDE+ 2014"/>
    <s v="SDE1442317"/>
    <s v="Zon"/>
    <s v="2014 Zon-PV"/>
    <s v="***"/>
    <s v="***"/>
    <s v="9515**"/>
    <s v="GASSELTERNIJVEENSCHEMOND"/>
    <s v="Drenthe"/>
    <n v="0.1"/>
    <n v="100"/>
    <n v="15"/>
    <n v="129000"/>
    <x v="2"/>
    <x v="0"/>
    <x v="1"/>
    <x v="7"/>
  </r>
  <r>
    <s v="SDE+ 2014"/>
    <s v="SDE1443223"/>
    <s v="Zon"/>
    <s v="2014 Zon-PV"/>
    <s v="I. Beheer Automatisering B.V."/>
    <s v="Monierweg 9"/>
    <s v="7741KV"/>
    <s v="COEVORDEN"/>
    <s v="Drenthe"/>
    <n v="4.2000000000000003E-2"/>
    <n v="42"/>
    <n v="15"/>
    <n v="54180"/>
    <x v="2"/>
    <x v="0"/>
    <x v="1"/>
    <x v="10"/>
  </r>
  <r>
    <s v="SDE+ 2014"/>
    <s v="SDE1443249"/>
    <s v="Biomassa"/>
    <s v="2014 Verlengde levensduur mestvergisting (HEW)"/>
    <s v="***"/>
    <s v="***"/>
    <s v="9497**"/>
    <s v="DONDEREN"/>
    <s v="Drenthe"/>
    <n v="2.2799999999999998"/>
    <n v="13202.293166666668"/>
    <n v="12"/>
    <n v="11235680"/>
    <x v="1"/>
    <x v="0"/>
    <x v="1"/>
    <x v="8"/>
  </r>
  <r>
    <s v="SDE+ 2014"/>
    <s v="SDE1443255"/>
    <s v="Biomassa"/>
    <s v="2014 Verlengde levensduur mestvergisting (HEW)"/>
    <s v="Gasselte Bio Energie B.V."/>
    <s v="Gasselterboerveensemond 18"/>
    <s v="9515PN"/>
    <s v="GASSELTERNIJVEENSCHEMOND"/>
    <s v="Drenthe"/>
    <n v="2.6339999999999999"/>
    <n v="15422.07"/>
    <n v="12"/>
    <n v="13124799"/>
    <x v="1"/>
    <x v="0"/>
    <x v="1"/>
    <x v="7"/>
  </r>
  <r>
    <s v="SDE+ 2014"/>
    <s v="SDE1444392"/>
    <s v="Zon"/>
    <s v="2014 Zon-PV"/>
    <s v="***"/>
    <s v="***"/>
    <s v="7958**"/>
    <s v="KOEKANGE"/>
    <s v="Drenthe"/>
    <n v="0.15"/>
    <n v="150"/>
    <n v="15"/>
    <n v="193500"/>
    <x v="2"/>
    <x v="0"/>
    <x v="1"/>
    <x v="9"/>
  </r>
  <r>
    <s v="SDE+ 2014"/>
    <s v="SDE1452100"/>
    <s v="Zon"/>
    <s v="2014 Zon-PV"/>
    <s v="Varoveen B.V."/>
    <s v="Nieuwe Schuttingkanaal WZ 60"/>
    <s v="7895TK"/>
    <s v="ROSWINKEL"/>
    <s v="Drenthe"/>
    <n v="7.2499999999999995E-2"/>
    <n v="72.5"/>
    <n v="15"/>
    <n v="93525"/>
    <x v="2"/>
    <x v="0"/>
    <x v="1"/>
    <x v="2"/>
  </r>
  <r>
    <s v="SDE+ 2014"/>
    <s v="SDE1456171"/>
    <s v="Zon"/>
    <s v="2014 Zon-PV"/>
    <s v="Verenfabriek &quot;Globe&quot; B.V."/>
    <s v="Data 1"/>
    <s v="7741MG"/>
    <s v="COEVORDEN"/>
    <s v="Drenthe"/>
    <n v="0.253"/>
    <n v="253"/>
    <n v="15"/>
    <n v="326370"/>
    <x v="2"/>
    <x v="0"/>
    <x v="1"/>
    <x v="10"/>
  </r>
  <r>
    <s v="SDE+ 2014"/>
    <s v="SDE1459348"/>
    <s v="Zon"/>
    <s v="2014 Zon-PV"/>
    <s v="Vereniging van Eigenaren v/h Bungalowpark Het Drentse Wold"/>
    <s v="Bosweg 10-a"/>
    <s v="9423TA"/>
    <s v="HOOGERSMILDE"/>
    <s v="Drenthe"/>
    <n v="0.112"/>
    <n v="112"/>
    <n v="15"/>
    <n v="173040"/>
    <x v="2"/>
    <x v="0"/>
    <x v="1"/>
    <x v="5"/>
  </r>
  <r>
    <s v="SDE+ 2014"/>
    <s v="SDE1461924"/>
    <s v="Zon"/>
    <s v="2014 Zon-PV"/>
    <s v="Laagenhof B.V."/>
    <s v="Nieuwe Schuttingkanaal WZ 30"/>
    <s v="7895TK"/>
    <s v="ROSWINKEL"/>
    <s v="Drenthe"/>
    <n v="7.2499999999999995E-2"/>
    <n v="72.5"/>
    <n v="15"/>
    <n v="50025"/>
    <x v="2"/>
    <x v="0"/>
    <x v="1"/>
    <x v="2"/>
  </r>
  <r>
    <s v="SDE+ 2014"/>
    <s v="SDE1462201"/>
    <s v="Zon"/>
    <s v="2014 Zon-PV"/>
    <s v="Dak Blankenstein 200 Meppel B.V. i.o."/>
    <s v="Blankenstein 200"/>
    <s v="7943PG"/>
    <s v="MEPPEL"/>
    <s v="Drenthe"/>
    <n v="0.104"/>
    <n v="104"/>
    <n v="15"/>
    <n v="160680"/>
    <x v="2"/>
    <x v="0"/>
    <x v="1"/>
    <x v="3"/>
  </r>
  <r>
    <s v="SDE+ 2014"/>
    <s v="SDE1463311"/>
    <s v="Zon"/>
    <s v="2014 Zon-PV"/>
    <s v="Trifab Beheer B.V."/>
    <s v="Vosmatenweg 3"/>
    <s v="7742SX"/>
    <s v="COEVORDEN"/>
    <s v="Drenthe"/>
    <n v="0.41189999999999999"/>
    <n v="411.9"/>
    <n v="15"/>
    <n v="636386"/>
    <x v="2"/>
    <x v="0"/>
    <x v="1"/>
    <x v="10"/>
  </r>
  <r>
    <s v="SDE+ 2014"/>
    <s v="SDE1465240"/>
    <s v="Zon"/>
    <s v="2014 Zon-PV"/>
    <s v="***"/>
    <s v="***"/>
    <s v="7742**"/>
    <s v="COEVORDEN"/>
    <s v="Drenthe"/>
    <n v="0.121"/>
    <n v="121"/>
    <n v="15"/>
    <n v="186945"/>
    <x v="2"/>
    <x v="0"/>
    <x v="1"/>
    <x v="10"/>
  </r>
  <r>
    <s v="SDE+ 2014"/>
    <s v="SDE1467158"/>
    <s v="Zon"/>
    <s v="2014 Zon-PV"/>
    <s v="Nell Gerbera Cultures B.V."/>
    <s v="De Kwakel 10"/>
    <s v="7891XD"/>
    <s v="KLAZIENAVEEN"/>
    <s v="Drenthe"/>
    <n v="0.115"/>
    <n v="115"/>
    <n v="15"/>
    <n v="177675"/>
    <x v="2"/>
    <x v="0"/>
    <x v="1"/>
    <x v="2"/>
  </r>
  <r>
    <s v="SDE+ 2014"/>
    <s v="SDE1467992"/>
    <s v="Zon"/>
    <s v="2014 Zon-PV"/>
    <s v="***"/>
    <s v="***"/>
    <s v="7887**"/>
    <s v="ERICA"/>
    <s v="Drenthe"/>
    <n v="0.13200000000000001"/>
    <n v="132"/>
    <n v="15"/>
    <n v="170280"/>
    <x v="2"/>
    <x v="0"/>
    <x v="1"/>
    <x v="2"/>
  </r>
  <r>
    <s v="SDE+ 2014"/>
    <s v="SDE1469036"/>
    <s v="Zon"/>
    <s v="2014 Zon-PV"/>
    <s v="Zon Exploitatie Nederland B.V."/>
    <s v="Modem 26"/>
    <s v="7741MC"/>
    <s v="COEVORDEN"/>
    <s v="Drenthe"/>
    <n v="0.97499999999999998"/>
    <n v="975"/>
    <n v="15"/>
    <n v="1506375"/>
    <x v="2"/>
    <x v="0"/>
    <x v="1"/>
    <x v="10"/>
  </r>
  <r>
    <s v="SDE+ 2014"/>
    <s v="SDE1471358"/>
    <s v="Zon"/>
    <s v="2014 Zon-PV"/>
    <s v="Zonnepark XXL B.V."/>
    <s v="De Haar 9"/>
    <s v="9405TE"/>
    <s v="ASSEN"/>
    <s v="Drenthe"/>
    <n v="5.7779999999999996"/>
    <n v="5778"/>
    <n v="15"/>
    <n v="7453620"/>
    <x v="3"/>
    <x v="0"/>
    <x v="1"/>
    <x v="4"/>
  </r>
  <r>
    <s v="SDE+ 2014"/>
    <s v="SDE1472530"/>
    <s v="Zon"/>
    <s v="2014 Zon-PV"/>
    <s v="DAK De Stroom 10 Hoogeveen B.V."/>
    <s v="De Stroom 10"/>
    <s v="7901TE"/>
    <s v="HOOGEVEEN"/>
    <s v="Drenthe"/>
    <n v="0.20100000000000001"/>
    <n v="201"/>
    <n v="15"/>
    <n v="310545"/>
    <x v="2"/>
    <x v="0"/>
    <x v="1"/>
    <x v="1"/>
  </r>
  <r>
    <s v="SDE+ 2014"/>
    <s v="SDE1473374"/>
    <s v="Zon"/>
    <s v="2014 Zon-PV"/>
    <s v="***"/>
    <s v="***"/>
    <s v="9571**"/>
    <s v="2E EXLOËRMOND"/>
    <s v="Drenthe"/>
    <n v="0.25"/>
    <n v="250"/>
    <n v="15"/>
    <n v="322500"/>
    <x v="2"/>
    <x v="0"/>
    <x v="1"/>
    <x v="11"/>
  </r>
  <r>
    <s v="SDE+ 2014"/>
    <s v="SDE1475709"/>
    <s v="Zon"/>
    <s v="2014 Zon-PV"/>
    <s v="***"/>
    <s v="***"/>
    <s v="7751**"/>
    <s v="DALEN"/>
    <s v="Drenthe"/>
    <n v="0.47020000000000001"/>
    <n v="470.2"/>
    <n v="15"/>
    <n v="726459"/>
    <x v="2"/>
    <x v="0"/>
    <x v="1"/>
    <x v="10"/>
  </r>
  <r>
    <s v="SDE+ 2014"/>
    <s v="SDE1476453"/>
    <s v="Zon"/>
    <s v="2014 Zon-PV"/>
    <s v="Bad Hesselingen"/>
    <s v="Badweg 1"/>
    <s v="7944HJ"/>
    <s v="MEPPEL"/>
    <s v="Drenthe"/>
    <n v="0.10299999999999999"/>
    <n v="103"/>
    <n v="15"/>
    <n v="159135"/>
    <x v="2"/>
    <x v="0"/>
    <x v="1"/>
    <x v="3"/>
  </r>
  <r>
    <s v="SDE+ 2014"/>
    <s v="SDE1479250"/>
    <s v="Zon"/>
    <s v="2014 Zon-PV"/>
    <s v="Vledder B.V."/>
    <s v="Edisonstraat 1"/>
    <s v="7903AN"/>
    <s v="HOOGEVEEN"/>
    <s v="Drenthe"/>
    <n v="0.49976999999999999"/>
    <n v="499.77000000000004"/>
    <n v="15"/>
    <n v="772145"/>
    <x v="2"/>
    <x v="0"/>
    <x v="1"/>
    <x v="1"/>
  </r>
  <r>
    <s v="SDE+ 2014"/>
    <s v="SDE1479579"/>
    <s v="Biomassa warmte"/>
    <s v="2014 Ketel vaste biomassa &lt; 5 MW (HW)"/>
    <s v="***"/>
    <s v="***"/>
    <s v="7751**"/>
    <s v="DALEN"/>
    <s v="Drenthe"/>
    <n v="0.5"/>
    <n v="1468.0559999999998"/>
    <n v="12"/>
    <n v="469308"/>
    <x v="1"/>
    <x v="0"/>
    <x v="1"/>
    <x v="10"/>
  </r>
  <r>
    <s v="SDE+ 2014"/>
    <s v="SDE1479793"/>
    <s v="Zon"/>
    <s v="2014 Zon-PV"/>
    <s v="Seubring C.V."/>
    <s v="Brunstingerveld 16"/>
    <s v="9411VJ"/>
    <s v="BEILEN"/>
    <s v="Drenthe"/>
    <n v="0.13"/>
    <n v="130"/>
    <n v="15"/>
    <n v="162599"/>
    <x v="2"/>
    <x v="0"/>
    <x v="1"/>
    <x v="5"/>
  </r>
  <r>
    <s v="SDE+ 2014"/>
    <s v="SDE1480120"/>
    <s v="Zon"/>
    <s v="2014 Zon-PV"/>
    <s v="Seubring C.V."/>
    <s v="Brunstingerveld 16"/>
    <s v="9411VJ"/>
    <s v="BEILEN"/>
    <s v="Drenthe"/>
    <n v="0.3"/>
    <n v="300"/>
    <n v="15"/>
    <n v="375257"/>
    <x v="2"/>
    <x v="0"/>
    <x v="1"/>
    <x v="5"/>
  </r>
  <r>
    <s v="SDE+ 2014"/>
    <s v="SDE1480591"/>
    <s v="Zon"/>
    <s v="2014 Zon-PV"/>
    <s v="***"/>
    <s v="***"/>
    <s v="9443**"/>
    <s v="SCHOONLOO"/>
    <s v="Drenthe"/>
    <n v="0.375"/>
    <n v="375"/>
    <n v="15"/>
    <n v="579375"/>
    <x v="2"/>
    <x v="0"/>
    <x v="1"/>
    <x v="7"/>
  </r>
  <r>
    <s v="SDE+ 2014"/>
    <s v="SDE1482222"/>
    <s v="Zon"/>
    <s v="2014 Zon-PV"/>
    <s v="H.J. Boontjes Kip B.V."/>
    <s v="Hunzeweg 41"/>
    <s v="9657PC"/>
    <s v="NIEUW ANNERVEEN"/>
    <s v="Drenthe"/>
    <n v="0.15"/>
    <n v="150"/>
    <n v="15"/>
    <n v="193500"/>
    <x v="2"/>
    <x v="0"/>
    <x v="1"/>
    <x v="7"/>
  </r>
  <r>
    <s v="SDE+ 2014"/>
    <s v="SDE1484304"/>
    <s v="Groen gas"/>
    <s v="2014 Verlengde levensduur allesvergisting (HG)"/>
    <s v="Landbouwbedrijf Kloosterman B.V."/>
    <s v="Middenraai 22"/>
    <s v="7910TK"/>
    <s v="NIEUWEROORD"/>
    <s v="Drenthe"/>
    <n v="4.884722"/>
    <n v="39077.550166666668"/>
    <n v="12"/>
    <n v="21216000"/>
    <x v="1"/>
    <x v="0"/>
    <x v="1"/>
    <x v="1"/>
  </r>
  <r>
    <s v="SDE+ 2014"/>
    <s v="SDE1485421"/>
    <s v="Zon"/>
    <s v="2014 Zon-PV"/>
    <s v="***"/>
    <s v="***"/>
    <s v="7925**"/>
    <s v="LINDE DR"/>
    <s v="Drenthe"/>
    <n v="0.13700000000000001"/>
    <n v="137"/>
    <n v="15"/>
    <n v="211665"/>
    <x v="2"/>
    <x v="0"/>
    <x v="1"/>
    <x v="9"/>
  </r>
  <r>
    <s v="SDE+ 2014"/>
    <s v="SDE1485971"/>
    <s v="Zon"/>
    <s v="2014 Zon-PV"/>
    <s v="***"/>
    <s v="***"/>
    <s v="7936**"/>
    <s v="TIENDEVEEN"/>
    <s v="Drenthe"/>
    <n v="9.7725000000000006E-2"/>
    <n v="97.724999999999994"/>
    <n v="15"/>
    <n v="150986"/>
    <x v="2"/>
    <x v="0"/>
    <x v="1"/>
    <x v="1"/>
  </r>
  <r>
    <s v="SDE+ 2014"/>
    <s v="SDE1486275"/>
    <s v="Zon"/>
    <s v="2014 Zon-PV"/>
    <s v="***"/>
    <s v="***"/>
    <s v="7907**"/>
    <s v="HOOGEVEEN"/>
    <s v="Drenthe"/>
    <n v="0.2"/>
    <n v="200"/>
    <n v="15"/>
    <n v="309000"/>
    <x v="2"/>
    <x v="0"/>
    <x v="1"/>
    <x v="1"/>
  </r>
  <r>
    <s v="SDE+ 2014"/>
    <s v="SDE1486429"/>
    <s v="Zon"/>
    <s v="2014 Zon-PV"/>
    <s v="***"/>
    <s v="***"/>
    <s v="7873**"/>
    <s v="ODOORN"/>
    <s v="Drenthe"/>
    <n v="0.2"/>
    <n v="200"/>
    <n v="15"/>
    <n v="258000"/>
    <x v="2"/>
    <x v="0"/>
    <x v="1"/>
    <x v="11"/>
  </r>
  <r>
    <s v="SDE+ 2014"/>
    <s v="SDE1486850"/>
    <s v="Zon"/>
    <s v="2014 Zon-PV"/>
    <s v="Visser Assen Vastgoed BV"/>
    <s v="Koperslagerstraat 1"/>
    <s v="9403VM"/>
    <s v="ASSEN"/>
    <s v="Drenthe"/>
    <n v="0.115"/>
    <n v="115"/>
    <n v="15"/>
    <n v="148350"/>
    <x v="2"/>
    <x v="0"/>
    <x v="1"/>
    <x v="4"/>
  </r>
  <r>
    <s v="SDE+ 2014"/>
    <s v="SDE1487283"/>
    <s v="Zon"/>
    <s v="2014 Zon-PV"/>
    <s v="Stichting De Swaneburg"/>
    <s v="Pampert 2"/>
    <s v="7742VV"/>
    <s v="COEVORDEN"/>
    <s v="Drenthe"/>
    <n v="0.12"/>
    <n v="120"/>
    <n v="15"/>
    <n v="154800"/>
    <x v="2"/>
    <x v="0"/>
    <x v="1"/>
    <x v="10"/>
  </r>
  <r>
    <s v="SDE+ 2014"/>
    <s v="SDE1488105"/>
    <s v="Biomassa"/>
    <s v="2014 Verlengde levensduur mestvergisting (HEW)"/>
    <s v="Woagen B.V."/>
    <s v="Zuiderdiep 300"/>
    <s v="9571BS"/>
    <s v="2E EXLOËRMOND"/>
    <s v="Drenthe"/>
    <n v="0.68200000000000005"/>
    <n v="3993.11"/>
    <n v="12"/>
    <n v="3398297"/>
    <x v="1"/>
    <x v="0"/>
    <x v="1"/>
    <x v="11"/>
  </r>
  <r>
    <s v="SDE+ 2014"/>
    <s v="SDE1488126"/>
    <s v="Zon"/>
    <s v="2014 Zon-PV"/>
    <s v="Green Spread Solar 2 B.V."/>
    <s v="Sportveldenweg 2"/>
    <s v="7902NX"/>
    <s v="HOOGEVEEN"/>
    <s v="Drenthe"/>
    <n v="0.23400000000000001"/>
    <n v="234"/>
    <n v="15"/>
    <n v="361530"/>
    <x v="2"/>
    <x v="0"/>
    <x v="1"/>
    <x v="1"/>
  </r>
  <r>
    <s v="SDE+ 2014"/>
    <s v="SDE1488979"/>
    <s v="Zon"/>
    <s v="2014 Zon-PV"/>
    <s v="Goelema Landbouw C.V."/>
    <s v="Dorpsstraat 18"/>
    <s v="9474PD"/>
    <s v="ZUIDLAARDERVEEN"/>
    <s v="Drenthe"/>
    <n v="0.28000000000000003"/>
    <n v="280"/>
    <n v="15"/>
    <n v="432600"/>
    <x v="2"/>
    <x v="0"/>
    <x v="1"/>
    <x v="8"/>
  </r>
  <r>
    <s v="SDE+ 2014"/>
    <s v="SDE1489656"/>
    <s v="Zon"/>
    <s v="2014 Zon-PV"/>
    <s v="Instituut voor Veiligheid en Milieu B.V."/>
    <s v="Monierweg 4"/>
    <s v="7741KT"/>
    <s v="COEVORDEN"/>
    <s v="Drenthe"/>
    <n v="8.745E-2"/>
    <n v="87.45"/>
    <n v="15"/>
    <n v="135111"/>
    <x v="2"/>
    <x v="0"/>
    <x v="1"/>
    <x v="10"/>
  </r>
  <r>
    <s v="SDE+ 2014"/>
    <s v="SDE1489692"/>
    <s v="Zon"/>
    <s v="2014 Zon-PV"/>
    <s v="RSG Wolfsbos"/>
    <s v="Wolfsbosstraat 3"/>
    <s v="7905BZ"/>
    <s v="HOOGEVEEN"/>
    <s v="Drenthe"/>
    <n v="0.24399999999999999"/>
    <n v="244"/>
    <n v="15"/>
    <n v="314760"/>
    <x v="2"/>
    <x v="0"/>
    <x v="1"/>
    <x v="1"/>
  </r>
  <r>
    <s v="SDE+ 2014"/>
    <s v="SDE1489900"/>
    <s v="Zon"/>
    <s v="2014 Zon-PV"/>
    <s v="Landbouwbedrijf Lammertink Hooghalen B.V."/>
    <s v="Oosthalen 4-b"/>
    <s v="9414TG"/>
    <s v="HOOGHALEN"/>
    <s v="Drenthe"/>
    <n v="0.08"/>
    <n v="80"/>
    <n v="15"/>
    <n v="123600"/>
    <x v="2"/>
    <x v="0"/>
    <x v="1"/>
    <x v="5"/>
  </r>
  <r>
    <s v="SDE+ 2015"/>
    <s v="SDE1500030"/>
    <s v="Biomassa warmte"/>
    <s v="2015 Ketel vaste biomassa &lt; 5 MW (HW)"/>
    <s v="***"/>
    <s v="***"/>
    <s v="7847**"/>
    <s v="'T HAANTJE"/>
    <s v="Drenthe"/>
    <n v="0.5"/>
    <n v="1961.8333333333333"/>
    <n v="12"/>
    <n v="565008"/>
    <x v="1"/>
    <x v="0"/>
    <x v="1"/>
    <x v="10"/>
  </r>
  <r>
    <s v="SDE+ 2015"/>
    <s v="SDE1500031"/>
    <s v="Biomassa warmte"/>
    <s v="2015 Ketel vaste biomassa &lt; 5 MW (HW)"/>
    <s v="***"/>
    <s v="***"/>
    <s v="7761**"/>
    <s v="SCHOONEBEEK"/>
    <s v="Drenthe"/>
    <n v="0.6"/>
    <n v="2167"/>
    <n v="12"/>
    <n v="624096"/>
    <x v="1"/>
    <x v="0"/>
    <x v="1"/>
    <x v="2"/>
  </r>
  <r>
    <s v="SDE+ 2015"/>
    <s v="SDE1500120"/>
    <s v="Biomassa warmte"/>
    <s v="2015 Ketel vaste biomassa &lt; 5 MW (HW)"/>
    <s v="***"/>
    <s v="***"/>
    <s v="9496**"/>
    <s v="BUNNE"/>
    <s v="Drenthe"/>
    <n v="0.85"/>
    <n v="3218.7413333333334"/>
    <n v="12"/>
    <n v="926998"/>
    <x v="1"/>
    <x v="0"/>
    <x v="1"/>
    <x v="8"/>
  </r>
  <r>
    <s v="SDE+ 2015"/>
    <s v="SDE1500281"/>
    <s v="Biomassa warmte"/>
    <s v="2015 Ketel vaste biomassa &lt; 5 MW (HW)"/>
    <s v="Woonconcept Energie B.V."/>
    <s v="Helios 26-a"/>
    <s v="7904HG"/>
    <s v="HOOGEVEEN"/>
    <s v="Drenthe"/>
    <n v="0.95"/>
    <n v="3800"/>
    <n v="12"/>
    <n v="1094400"/>
    <x v="1"/>
    <x v="0"/>
    <x v="1"/>
    <x v="1"/>
  </r>
  <r>
    <s v="SDE+ 2015"/>
    <s v="SDE1577838"/>
    <s v="Biomassa warmte"/>
    <s v="2015 Ketel vaste biomassa &lt; 5 MW (HW)"/>
    <s v="***"/>
    <s v="***"/>
    <s v="9449**"/>
    <s v="NOOITGEDACHT"/>
    <s v="Drenthe"/>
    <n v="0.5"/>
    <n v="1470"/>
    <n v="12"/>
    <n v="393285"/>
    <x v="1"/>
    <x v="0"/>
    <x v="1"/>
    <x v="7"/>
  </r>
  <r>
    <s v="SDE+ 2016 II"/>
    <s v="SDE1601099"/>
    <s v="Zon"/>
    <s v="2016 Zon-PV"/>
    <s v="Zonnepark Lange Runde B.V."/>
    <s v="Pitrus te Barger-Compascuum"/>
    <s v="-"/>
    <s v="EMMEN"/>
    <s v="Drenthe"/>
    <n v="13.669"/>
    <n v="12985.55"/>
    <n v="15"/>
    <n v="14219178"/>
    <x v="3"/>
    <x v="0"/>
    <x v="1"/>
    <x v="2"/>
  </r>
  <r>
    <s v="SDE+ 2016 II"/>
    <s v="SDE1601525"/>
    <s v="Zon"/>
    <s v="2016 Zon-PV"/>
    <s v="Aareon Nederland B.V."/>
    <s v="Cornelis Houtmanstraat 36"/>
    <s v="7825VG"/>
    <s v="EMMEN"/>
    <s v="Drenthe"/>
    <n v="0.15"/>
    <n v="142.5"/>
    <n v="15"/>
    <n v="151763"/>
    <x v="2"/>
    <x v="0"/>
    <x v="1"/>
    <x v="2"/>
  </r>
  <r>
    <s v="SDE+ 2016 II"/>
    <s v="SDE1602472"/>
    <s v="Zon"/>
    <s v="2016 Zon-PV"/>
    <s v="Indufinish B.V."/>
    <s v="Willem Barentszstraat 5"/>
    <s v="7825VZ"/>
    <s v="EMMEN"/>
    <s v="Drenthe"/>
    <n v="8.1000000000000003E-2"/>
    <n v="76.95"/>
    <n v="15"/>
    <n v="80798"/>
    <x v="2"/>
    <x v="0"/>
    <x v="1"/>
    <x v="2"/>
  </r>
  <r>
    <s v="SDE+ 2016 II"/>
    <s v="SDE1602665"/>
    <s v="Wind op land"/>
    <s v="2016 Wind op land"/>
    <s v="Raedthuys DDM B.V."/>
    <s v="Drentse Monden RH 3.5"/>
    <s v="-"/>
    <s v="DROUWENERMOND"/>
    <s v="Drenthe"/>
    <n v="3.9"/>
    <n v="15063"/>
    <n v="15"/>
    <n v="11749140"/>
    <x v="1"/>
    <x v="1"/>
    <x v="1"/>
    <x v="11"/>
  </r>
  <r>
    <s v="SDE+ 2016 II"/>
    <s v="SDE1602801"/>
    <s v="Wind op land"/>
    <s v="2016 Wind op land"/>
    <s v="Raedthuys DDM B.V."/>
    <s v="Drentse Monden RH 1.2"/>
    <s v="-"/>
    <s v="NIEUW-BUINEN"/>
    <s v="Drenthe"/>
    <n v="3.9"/>
    <n v="15012"/>
    <n v="15"/>
    <n v="11709360"/>
    <x v="1"/>
    <x v="1"/>
    <x v="1"/>
    <x v="11"/>
  </r>
  <r>
    <s v="SDE+ 2016 II"/>
    <s v="SDE1603080"/>
    <s v="Wind op land"/>
    <s v="2016 Wind op land"/>
    <s v="Duurzame Energieproductie Exloërmond B.V."/>
    <s v="DEE-2.2"/>
    <s v="-"/>
    <s v="1E EXLOËRMOND"/>
    <s v="Drenthe"/>
    <n v="3.9"/>
    <n v="15034"/>
    <n v="15"/>
    <n v="11726520"/>
    <x v="1"/>
    <x v="1"/>
    <x v="1"/>
    <x v="11"/>
  </r>
  <r>
    <s v="SDE+ 2016 II"/>
    <s v="SDE1604468"/>
    <s v="Wind op land"/>
    <s v="2016 Wind op land"/>
    <s v="Duurzame Energieproductie Exloërmond B.V."/>
    <s v="DEE-1.6"/>
    <s v="-"/>
    <s v="VALTHERMOND"/>
    <s v="Drenthe"/>
    <n v="3.9"/>
    <n v="15181"/>
    <n v="15"/>
    <n v="11841180"/>
    <x v="1"/>
    <x v="1"/>
    <x v="1"/>
    <x v="11"/>
  </r>
  <r>
    <s v="SDE+ 2016 I"/>
    <s v="SDE1604739"/>
    <s v="Zon"/>
    <s v="2016 Zon-PV"/>
    <s v="Middelwijk Meppel Onroerend Goed"/>
    <s v="Mandeveld 10"/>
    <s v="7942KE"/>
    <s v="MEPPEL"/>
    <s v="Drenthe"/>
    <n v="7.9560000000000006E-2"/>
    <n v="75.582000000000008"/>
    <n v="15"/>
    <n v="62356"/>
    <x v="2"/>
    <x v="0"/>
    <x v="1"/>
    <x v="3"/>
  </r>
  <r>
    <s v="SDE+ 2016 II"/>
    <s v="SDE1605315"/>
    <s v="Wind op land"/>
    <s v="2016 Wind op land"/>
    <s v="Windpark Oostermoer Exploitatie B.V."/>
    <s v="OM-2.9"/>
    <s v="-"/>
    <s v="NIEUWEDIEP"/>
    <s v="Drenthe"/>
    <n v="3.9"/>
    <n v="15445"/>
    <n v="15"/>
    <n v="12047100"/>
    <x v="1"/>
    <x v="1"/>
    <x v="1"/>
    <x v="7"/>
  </r>
  <r>
    <s v="SDE+ 2016 II"/>
    <s v="SDE1607963"/>
    <s v="Zon"/>
    <s v="2016 Zon-PV"/>
    <s v="***"/>
    <s v="***"/>
    <s v="7881**"/>
    <s v="EMMER-COMPASCUUM"/>
    <s v="Drenthe"/>
    <n v="0.29899999999999999"/>
    <n v="284.05"/>
    <n v="15"/>
    <n v="315296"/>
    <x v="2"/>
    <x v="0"/>
    <x v="1"/>
    <x v="2"/>
  </r>
  <r>
    <s v="SDE+ 2016 II"/>
    <s v="SDE1608139"/>
    <s v="Wind op land"/>
    <s v="2016 Wind op land"/>
    <s v="Windpark Oostermoer Exploitatie B.V."/>
    <s v="OM-2.4"/>
    <s v="-"/>
    <s v="GIETERVEEN"/>
    <s v="Drenthe"/>
    <n v="3.9"/>
    <n v="14311"/>
    <n v="15"/>
    <n v="11162580"/>
    <x v="1"/>
    <x v="1"/>
    <x v="1"/>
    <x v="7"/>
  </r>
  <r>
    <s v="SDE+ 2016 II"/>
    <s v="SDE1609044"/>
    <s v="Zon"/>
    <s v="2016 Zon-PV"/>
    <s v="Rooftop Energy B.V."/>
    <s v="Hendrik van Boeijenlaan 5"/>
    <s v="9404LP"/>
    <s v="ASSEN"/>
    <s v="Drenthe"/>
    <n v="0.66"/>
    <n v="609.58333333333337"/>
    <n v="15"/>
    <n v="686565"/>
    <x v="2"/>
    <x v="0"/>
    <x v="1"/>
    <x v="4"/>
  </r>
  <r>
    <s v="SDE+ 2016 I"/>
    <s v="SDE1611192"/>
    <s v="Zon"/>
    <s v="2016 Zon-PV"/>
    <s v="***"/>
    <s v="***"/>
    <s v="7961**"/>
    <s v="RUINERWOLD"/>
    <s v="Drenthe"/>
    <n v="0.10868"/>
    <n v="103.24600000000001"/>
    <n v="15"/>
    <n v="116152"/>
    <x v="2"/>
    <x v="0"/>
    <x v="1"/>
    <x v="9"/>
  </r>
  <r>
    <s v="SDE+ 2016 II"/>
    <s v="SDE1611493"/>
    <s v="Zon"/>
    <s v="2016 Zon-PV"/>
    <s v="***"/>
    <s v="***"/>
    <s v="7846**"/>
    <s v="NOORD-SLEEN"/>
    <s v="Drenthe"/>
    <n v="0.11024"/>
    <n v="104.72800000000001"/>
    <n v="15"/>
    <n v="117819"/>
    <x v="2"/>
    <x v="0"/>
    <x v="1"/>
    <x v="10"/>
  </r>
  <r>
    <s v="SDE+ 2016 II"/>
    <s v="SDE1612030"/>
    <s v="Biomassa"/>
    <s v="2016 Verlengde levensduur allesvergisting (HEW)"/>
    <s v="Drentse Duurzame Energie B.V."/>
    <s v="Alte Picardiekanaal 24"/>
    <s v="7742PD"/>
    <s v="COEVORDEN"/>
    <s v="Drenthe"/>
    <n v="1.36"/>
    <n v="7962.8"/>
    <n v="12"/>
    <n v="5351002"/>
    <x v="1"/>
    <x v="0"/>
    <x v="1"/>
    <x v="10"/>
  </r>
  <r>
    <s v="SDE+ 2016 II"/>
    <s v="SDE1613082"/>
    <s v="Zon"/>
    <s v="2016 Zon-PV"/>
    <s v="***"/>
    <s v="***"/>
    <s v="7891**"/>
    <s v="KLAZIENAVEEN"/>
    <s v="Drenthe"/>
    <n v="7.4999999999999997E-2"/>
    <n v="71.25"/>
    <n v="15"/>
    <n v="80157"/>
    <x v="2"/>
    <x v="0"/>
    <x v="1"/>
    <x v="2"/>
  </r>
  <r>
    <s v="SDE+ 2016 I"/>
    <s v="SDE1616196"/>
    <s v="Zon"/>
    <s v="2016 Zon-PV"/>
    <s v="LC Ruinen B.V."/>
    <s v="Oude Benderseweg 11"/>
    <s v="7963PX"/>
    <s v="RUINEN"/>
    <s v="Drenthe"/>
    <n v="3.6999999999999998E-2"/>
    <n v="35.15"/>
    <n v="15"/>
    <n v="39544"/>
    <x v="2"/>
    <x v="0"/>
    <x v="1"/>
    <x v="9"/>
  </r>
  <r>
    <s v="SDE+ 2016 II"/>
    <s v="SDE1616550"/>
    <s v="Zon"/>
    <s v="2016 Zon-PV"/>
    <s v="Esdal College Oosterstraat"/>
    <s v="Oosterstraat 78"/>
    <s v="7822HG"/>
    <s v="EMMEN"/>
    <s v="Drenthe"/>
    <n v="0.16"/>
    <n v="152"/>
    <n v="15"/>
    <n v="171000"/>
    <x v="2"/>
    <x v="0"/>
    <x v="1"/>
    <x v="2"/>
  </r>
  <r>
    <s v="SDE+ 2016 II"/>
    <s v="SDE1617753"/>
    <s v="Wind op land"/>
    <s v="2016 Wind op land"/>
    <s v="Duurzame Energieproductie Exloërmond B.V."/>
    <s v="DEE-2.1"/>
    <s v="-"/>
    <s v="1E EXLOËRMOND"/>
    <s v="Drenthe"/>
    <n v="3.9"/>
    <n v="15374"/>
    <n v="15"/>
    <n v="11991720"/>
    <x v="1"/>
    <x v="0"/>
    <x v="1"/>
    <x v="11"/>
  </r>
  <r>
    <s v="SDE+ 2016 I"/>
    <s v="SDE1618577"/>
    <s v="Zon"/>
    <s v="2016 Zon-PV"/>
    <s v="Drenthe College"/>
    <s v="Van Schaikweg 98"/>
    <s v="7811KL"/>
    <s v="EMMEN"/>
    <s v="Drenthe"/>
    <n v="0.308"/>
    <n v="292.60000000000002"/>
    <n v="15"/>
    <n v="329175"/>
    <x v="2"/>
    <x v="0"/>
    <x v="1"/>
    <x v="2"/>
  </r>
  <r>
    <s v="SDE+ 2016 II"/>
    <s v="SDE1618860"/>
    <s v="Zon"/>
    <s v="2016 Zon-PV"/>
    <s v="***"/>
    <s v="***"/>
    <s v="7847**"/>
    <s v="'T HAANTJE"/>
    <s v="Drenthe"/>
    <n v="2.8000000000000001E-2"/>
    <n v="26.6"/>
    <n v="15"/>
    <n v="29925"/>
    <x v="2"/>
    <x v="0"/>
    <x v="1"/>
    <x v="10"/>
  </r>
  <r>
    <s v="SDE+ 2016 II"/>
    <s v="SDE1620387"/>
    <s v="Biomassa"/>
    <s v="2016 Verlengde levensduur mestvergisting (HEW)"/>
    <s v="Drentse Duurzame Energie B.V."/>
    <s v="Alte Picardiekanaal 24"/>
    <s v="7742PD"/>
    <s v="COEVORDEN"/>
    <s v="Drenthe"/>
    <n v="1.36"/>
    <n v="7962.8"/>
    <n v="12"/>
    <n v="6784306"/>
    <x v="1"/>
    <x v="0"/>
    <x v="1"/>
    <x v="10"/>
  </r>
  <r>
    <s v="SDE+ 2016 II"/>
    <s v="SDE1620913"/>
    <s v="Zon"/>
    <s v="2016 Zon-PV"/>
    <s v="OBS De Bosrank"/>
    <s v="Havelter Schapendrift 22"/>
    <s v="7971BC"/>
    <s v="HAVELTE"/>
    <s v="Drenthe"/>
    <n v="2.8000000000000001E-2"/>
    <n v="26.6"/>
    <n v="15"/>
    <n v="27930"/>
    <x v="2"/>
    <x v="0"/>
    <x v="1"/>
    <x v="0"/>
  </r>
  <r>
    <s v="SDE+ 2016 II"/>
    <s v="SDE1621263"/>
    <s v="Wind op land"/>
    <s v="2016 Wind op land"/>
    <s v="Windpark Oostermoer Exploitatie B.V."/>
    <s v="OM-2.1"/>
    <s v="-"/>
    <s v="GASSELTERNIJVEENSCHEMOND"/>
    <s v="Drenthe"/>
    <n v="3.9"/>
    <n v="15115"/>
    <n v="15"/>
    <n v="11789700"/>
    <x v="1"/>
    <x v="1"/>
    <x v="1"/>
    <x v="7"/>
  </r>
  <r>
    <s v="SDE+ 2016 II"/>
    <s v="SDE1622193"/>
    <s v="Wind op land"/>
    <s v="2016 Wind op land"/>
    <s v="Windpark Oostermoer Exploitatie B.V."/>
    <s v="OM1.1"/>
    <s v="-"/>
    <s v="GASSELTERNIJVEENSCHEMOND"/>
    <s v="Drenthe"/>
    <n v="3.9"/>
    <n v="15297"/>
    <n v="15"/>
    <n v="11931660"/>
    <x v="1"/>
    <x v="1"/>
    <x v="1"/>
    <x v="7"/>
  </r>
  <r>
    <s v="SDE+ 2016 I"/>
    <s v="SDE1622719"/>
    <s v="Zon"/>
    <s v="2016 Zon-PV"/>
    <s v="Bosbeer B.V."/>
    <s v="Bosweg 23"/>
    <s v="9423TA"/>
    <s v="HOOGERSMILDE"/>
    <s v="Drenthe"/>
    <n v="1.4999999999999999E-2"/>
    <n v="14.25"/>
    <n v="15"/>
    <n v="16032"/>
    <x v="2"/>
    <x v="0"/>
    <x v="0"/>
    <x v="5"/>
  </r>
  <r>
    <s v="SDE+ 2016 II"/>
    <s v="SDE1624292"/>
    <s v="Wind op land"/>
    <s v="2016 Wind op land"/>
    <s v="Windpark Oostermoer Exploitatie B.V."/>
    <s v="OM-2.3"/>
    <s v="-"/>
    <s v="NIEUWEDIEP"/>
    <s v="Drenthe"/>
    <n v="3.9"/>
    <n v="14888"/>
    <n v="15"/>
    <n v="11612640"/>
    <x v="1"/>
    <x v="1"/>
    <x v="1"/>
    <x v="7"/>
  </r>
  <r>
    <s v="SDE+ 2016 II"/>
    <s v="SDE1624715"/>
    <s v="Zon"/>
    <s v="2016 Zon-PV"/>
    <s v="***"/>
    <s v="***"/>
    <s v="8437**"/>
    <s v="ZORGVLIED"/>
    <s v="Drenthe"/>
    <n v="3.5000000000000003E-2"/>
    <n v="33.25"/>
    <n v="15"/>
    <n v="34414"/>
    <x v="2"/>
    <x v="0"/>
    <x v="1"/>
    <x v="0"/>
  </r>
  <r>
    <s v="SDE+ 2016 II"/>
    <s v="SDE1625794"/>
    <s v="Zon"/>
    <s v="2016 Zon-PV"/>
    <s v="Nolde B.V."/>
    <s v="Ommerweg 65"/>
    <s v="7921TB"/>
    <s v="ZUIDWOLDE DR"/>
    <s v="Drenthe"/>
    <n v="0.4"/>
    <n v="380"/>
    <n v="15"/>
    <n v="416100"/>
    <x v="2"/>
    <x v="0"/>
    <x v="1"/>
    <x v="9"/>
  </r>
  <r>
    <s v="SDE+ 2016 II"/>
    <s v="SDE1627336"/>
    <s v="Wind op land"/>
    <s v="2016 Wind op land"/>
    <s v="Duurzame Energieproductie Exloërmond B.V."/>
    <s v="DEE-2.5"/>
    <s v="-"/>
    <s v="1E EXLOËRMOND"/>
    <s v="Drenthe"/>
    <n v="3.9"/>
    <n v="14609"/>
    <n v="15"/>
    <n v="11395020"/>
    <x v="1"/>
    <x v="1"/>
    <x v="1"/>
    <x v="11"/>
  </r>
  <r>
    <s v="SDE+ 2016 II"/>
    <s v="SDE1628128"/>
    <s v="Wind op land"/>
    <s v="2016 Wind op land"/>
    <s v="Windpark Oostermoer Exploitatie B.V."/>
    <s v="OM-2.7"/>
    <s v="-"/>
    <s v="NIEUWEDIEP"/>
    <s v="Drenthe"/>
    <n v="3.9"/>
    <n v="15185"/>
    <n v="15"/>
    <n v="11844300"/>
    <x v="1"/>
    <x v="1"/>
    <x v="1"/>
    <x v="7"/>
  </r>
  <r>
    <s v="SDE+ 2016 II"/>
    <s v="SDE1628208"/>
    <s v="Zon"/>
    <s v="2016 Zon-PV"/>
    <s v="NKL Contactlenzen B.V."/>
    <s v="Waanderweg 6"/>
    <s v="7812HZ"/>
    <s v="EMMEN"/>
    <s v="Drenthe"/>
    <n v="0.14899999999999999"/>
    <n v="141.55000000000001"/>
    <n v="15"/>
    <n v="159244"/>
    <x v="2"/>
    <x v="0"/>
    <x v="1"/>
    <x v="2"/>
  </r>
  <r>
    <s v="SDE+ 2016 II"/>
    <s v="SDE1628345"/>
    <s v="Zon"/>
    <s v="2016 Zon-PV"/>
    <s v="Banzo Group B.V."/>
    <s v="Buitenvaart 1409"/>
    <s v="7905SJ"/>
    <s v="HOOGEVEEN"/>
    <s v="Drenthe"/>
    <n v="5.8000000000000003E-2"/>
    <n v="55.1"/>
    <n v="15"/>
    <n v="57855"/>
    <x v="2"/>
    <x v="0"/>
    <x v="1"/>
    <x v="1"/>
  </r>
  <r>
    <s v="SDE+ 2016 I"/>
    <s v="SDE1632651"/>
    <s v="Zon"/>
    <s v="2016 Zon-PV"/>
    <s v="Swedish Match Lighters B.V."/>
    <s v="A.H.G. Fokkerstraat 5"/>
    <s v="9403AM"/>
    <s v="ASSEN"/>
    <s v="Drenthe"/>
    <n v="0.1"/>
    <n v="95"/>
    <n v="15"/>
    <n v="78375"/>
    <x v="2"/>
    <x v="0"/>
    <x v="1"/>
    <x v="4"/>
  </r>
  <r>
    <s v="SDE+ 2016 I"/>
    <s v="SDE1634775"/>
    <s v="Zon"/>
    <s v="2016 Zon-PV"/>
    <s v="Drenthe College"/>
    <s v="Anne de Vriesstraat 70"/>
    <s v="9402NT"/>
    <s v="ASSEN"/>
    <s v="Drenthe"/>
    <n v="0.2"/>
    <n v="190"/>
    <n v="15"/>
    <n v="213750"/>
    <x v="2"/>
    <x v="0"/>
    <x v="1"/>
    <x v="4"/>
  </r>
  <r>
    <s v="SDE+ 2016 II"/>
    <s v="SDE1635108"/>
    <s v="Wind op land"/>
    <s v="2016 Wind op land"/>
    <s v="Windpark Oostermoer Exploitatie B.V."/>
    <s v="OM1.2"/>
    <s v="-"/>
    <s v="GASSELTERNIJVEENSCHEMOND"/>
    <s v="Drenthe"/>
    <n v="4.2"/>
    <n v="15082"/>
    <n v="15"/>
    <n v="11763960"/>
    <x v="1"/>
    <x v="1"/>
    <x v="1"/>
    <x v="7"/>
  </r>
  <r>
    <s v="SDE+ 2016 II"/>
    <s v="SDE1635591"/>
    <s v="Zon"/>
    <s v="2016 Zon-PV"/>
    <s v="Gebr. Middelveld Vastgoed B.V."/>
    <s v="Oosterveldweg 6"/>
    <s v="7927TA"/>
    <s v="ALTEVEER GEM DE WOLDEN"/>
    <s v="Drenthe"/>
    <n v="0.189"/>
    <n v="179.55"/>
    <n v="15"/>
    <n v="201994"/>
    <x v="2"/>
    <x v="0"/>
    <x v="1"/>
    <x v="9"/>
  </r>
  <r>
    <s v="SDE+ 2016 II"/>
    <s v="SDE1635641"/>
    <s v="Zon"/>
    <s v="2016 Zon-PV"/>
    <s v="Esdal College Klazienaveen"/>
    <s v="Van Echtenstraat 22"/>
    <s v="7891LM"/>
    <s v="KLAZIENAVEEN"/>
    <s v="Drenthe"/>
    <n v="0.10299999999999999"/>
    <n v="97.85"/>
    <n v="15"/>
    <n v="110082"/>
    <x v="2"/>
    <x v="0"/>
    <x v="1"/>
    <x v="2"/>
  </r>
  <r>
    <s v="SDE+ 2016 II"/>
    <s v="SDE1636563"/>
    <s v="Zon"/>
    <s v="2016 Zon-PV"/>
    <s v="Stichting Zorggroep Drenthe"/>
    <s v="Ludinge 13"/>
    <s v="9471JD"/>
    <s v="ZUIDLAREN"/>
    <s v="Drenthe"/>
    <n v="0.24224999999999999"/>
    <n v="230.13800000000001"/>
    <n v="15"/>
    <n v="241645"/>
    <x v="2"/>
    <x v="1"/>
    <x v="1"/>
    <x v="8"/>
  </r>
  <r>
    <s v="SDE+ 2016 II"/>
    <s v="SDE1637313"/>
    <s v="Wind op land"/>
    <s v="2016 Wind op land"/>
    <s v="Raedthuys DDM B.V."/>
    <s v="Drentse Monden RH 3.6"/>
    <s v="-"/>
    <s v="DROUWENERMOND"/>
    <s v="Drenthe"/>
    <n v="3.9"/>
    <n v="15097"/>
    <n v="15"/>
    <n v="11775660"/>
    <x v="1"/>
    <x v="1"/>
    <x v="1"/>
    <x v="11"/>
  </r>
  <r>
    <s v="SDE+ 2016 II"/>
    <s v="SDE1637479"/>
    <s v="Wind op land"/>
    <s v="2016 Wind op land"/>
    <s v="Duurzame Energieproductie Exloërmond B.V."/>
    <s v="DEE/RH-3.1"/>
    <s v="-"/>
    <s v="DROUWENERMOND"/>
    <s v="Drenthe"/>
    <n v="3.9"/>
    <n v="15429"/>
    <n v="15"/>
    <n v="12034620"/>
    <x v="1"/>
    <x v="1"/>
    <x v="1"/>
    <x v="11"/>
  </r>
  <r>
    <s v="SDE+ 2016 II"/>
    <s v="SDE1637580"/>
    <s v="Wind op land"/>
    <s v="2016 Wind op land"/>
    <s v="Raedthuys DDM B.V."/>
    <s v="Drentse Monden RH 1.7"/>
    <s v="-"/>
    <s v="NIEUW-BUINEN"/>
    <s v="Drenthe"/>
    <n v="3.9"/>
    <n v="14753"/>
    <n v="15"/>
    <n v="11507340"/>
    <x v="1"/>
    <x v="1"/>
    <x v="1"/>
    <x v="11"/>
  </r>
  <r>
    <s v="SDE+ 2016 II"/>
    <s v="SDE1639048"/>
    <s v="Zon"/>
    <s v="2016 Zon-PV"/>
    <s v="Vrij Op Naam Zonnepark 1 B.V."/>
    <s v="Vriezerhoek 1"/>
    <s v="9492TH"/>
    <s v="UBBENA"/>
    <s v="Drenthe"/>
    <n v="0.59616000000000002"/>
    <n v="566.35200000000009"/>
    <n v="15"/>
    <n v="628651"/>
    <x v="3"/>
    <x v="0"/>
    <x v="1"/>
    <x v="4"/>
  </r>
  <r>
    <s v="SDE+ 2016 II"/>
    <s v="SDE1640778"/>
    <s v="Wind op land"/>
    <s v="2016 Wind op land"/>
    <s v="Windpark Oostermoer Exploitatie B.V."/>
    <s v="OM1.7"/>
    <s v="-"/>
    <s v="GASSELTERNIJVEENSCHEMOND"/>
    <s v="Drenthe"/>
    <n v="3.9"/>
    <n v="14722"/>
    <n v="15"/>
    <n v="11483160"/>
    <x v="1"/>
    <x v="1"/>
    <x v="1"/>
    <x v="7"/>
  </r>
  <r>
    <s v="SDE+ 2016 II"/>
    <s v="SDE1640791"/>
    <s v="Wind op land"/>
    <s v="2016 Wind op land"/>
    <s v="Raedthuys DDM B.V."/>
    <s v="Drentse Monden RH 1.4"/>
    <s v="-"/>
    <s v="NIEUW-BUINEN"/>
    <s v="Drenthe"/>
    <n v="3.9"/>
    <n v="14491"/>
    <n v="15"/>
    <n v="11302980"/>
    <x v="1"/>
    <x v="1"/>
    <x v="1"/>
    <x v="11"/>
  </r>
  <r>
    <s v="SDE+ 2016 II"/>
    <s v="SDE1640979"/>
    <s v="Zon"/>
    <s v="2016 Zon-PV"/>
    <s v="Germs Landbouw B.V."/>
    <s v="Verlengde Vaart NZ 164"/>
    <s v="7887EL"/>
    <s v="ERICA"/>
    <s v="Drenthe"/>
    <n v="8.48E-2"/>
    <n v="80.56"/>
    <n v="15"/>
    <n v="89422"/>
    <x v="2"/>
    <x v="0"/>
    <x v="1"/>
    <x v="2"/>
  </r>
  <r>
    <s v="SDE+ 2016 II"/>
    <s v="SDE1641276"/>
    <s v="Zon"/>
    <s v="2016 Zon-PV"/>
    <s v="Vereniging van Eigenaars Residence Meerdijck"/>
    <s v="De Strubben 68"/>
    <s v="7824RR"/>
    <s v="EMMEN"/>
    <s v="Drenthe"/>
    <n v="0.03"/>
    <n v="28.5"/>
    <n v="15"/>
    <n v="29498"/>
    <x v="2"/>
    <x v="0"/>
    <x v="1"/>
    <x v="2"/>
  </r>
  <r>
    <s v="SDE+ 2016 II"/>
    <s v="SDE1643351"/>
    <s v="Zon"/>
    <s v="2016 Zon-PV"/>
    <s v="Schuiling Energie B.V."/>
    <s v="Stationsstraat 60"/>
    <s v="9463TJ"/>
    <s v="EEXT"/>
    <s v="Drenthe"/>
    <n v="0.38900000000000001"/>
    <n v="369.55"/>
    <n v="15"/>
    <n v="382485"/>
    <x v="2"/>
    <x v="1"/>
    <x v="1"/>
    <x v="7"/>
  </r>
  <r>
    <s v="SDE+ 2016 II"/>
    <s v="SDE1645065"/>
    <s v="Wind op land"/>
    <s v="2016 Wind op land"/>
    <s v="Duurzame Energieproductie Exloërmond B.V."/>
    <s v="DEE-1.4"/>
    <s v="-"/>
    <s v="VALTHERMOND"/>
    <s v="Drenthe"/>
    <n v="3.9"/>
    <n v="15295"/>
    <n v="15"/>
    <n v="11930100"/>
    <x v="1"/>
    <x v="1"/>
    <x v="1"/>
    <x v="11"/>
  </r>
  <r>
    <s v="SDE+ 2016 II"/>
    <s v="SDE1645550"/>
    <s v="Wind op land"/>
    <s v="2016 Wind op land"/>
    <s v="Duurzame Energieproductie Exloërmond B.V."/>
    <s v="DEE-2.6"/>
    <s v="-"/>
    <s v="1E EXLOËRMOND"/>
    <s v="Drenthe"/>
    <n v="3.9"/>
    <n v="14709"/>
    <n v="15"/>
    <n v="11473020"/>
    <x v="1"/>
    <x v="1"/>
    <x v="1"/>
    <x v="11"/>
  </r>
  <r>
    <s v="SDE+ 2016 II"/>
    <s v="SDE1645571"/>
    <s v="Zon"/>
    <s v="2016 Zon-PV"/>
    <s v="Zonnepark Tynaarlo B.V."/>
    <s v="Zuidlaarderweg 37 DV, Tynaarlo"/>
    <s v="-"/>
    <s v="TYNAARLO"/>
    <s v="Drenthe"/>
    <n v="22.018000000000001"/>
    <n v="20917.099999999999"/>
    <n v="15"/>
    <n v="23531738"/>
    <x v="3"/>
    <x v="0"/>
    <x v="1"/>
    <x v="8"/>
  </r>
  <r>
    <s v="SDE+ 2016 II"/>
    <s v="SDE1646243"/>
    <s v="Wind op land"/>
    <s v="2016 Wind op land"/>
    <s v="Duurzame Energieproductie Exloërmond B.V."/>
    <s v="DEE-1.5"/>
    <s v="-"/>
    <s v="VALTHERMOND"/>
    <s v="Drenthe"/>
    <n v="3.9"/>
    <n v="15224"/>
    <n v="15"/>
    <n v="11874720"/>
    <x v="1"/>
    <x v="1"/>
    <x v="1"/>
    <x v="11"/>
  </r>
  <r>
    <s v="SDE+ 2016 II"/>
    <s v="SDE1647641"/>
    <s v="Zon"/>
    <s v="2016 Zon-PV"/>
    <s v="Sator Central Services B.V."/>
    <s v="Buitenvaart 1003"/>
    <s v="7905SB"/>
    <s v="HOOGEVEEN"/>
    <s v="Drenthe"/>
    <n v="7.9500000000000001E-2"/>
    <n v="75.525000000000006"/>
    <n v="15"/>
    <n v="84966"/>
    <x v="2"/>
    <x v="0"/>
    <x v="1"/>
    <x v="1"/>
  </r>
  <r>
    <s v="SDE+ 2016 II"/>
    <s v="SDE1648014"/>
    <s v="Wind op land"/>
    <s v="2016 Wind op land"/>
    <s v="Raedthuys DDM B.V."/>
    <s v="Drentse Monden RH 1.6"/>
    <s v="-"/>
    <s v="NIEUW-BUINEN"/>
    <s v="Drenthe"/>
    <n v="3.9"/>
    <n v="14475"/>
    <n v="15"/>
    <n v="11290500"/>
    <x v="1"/>
    <x v="1"/>
    <x v="1"/>
    <x v="11"/>
  </r>
  <r>
    <s v="SDE+ 2016 II"/>
    <s v="SDE1649003"/>
    <s v="Wind op land"/>
    <s v="2016 Wind op land"/>
    <s v="Raedthuys DDM B.V."/>
    <s v="Drentse Monden RH 3.4"/>
    <s v="-"/>
    <s v="DROUWENERMOND"/>
    <s v="Drenthe"/>
    <n v="3.9"/>
    <n v="14985"/>
    <n v="15"/>
    <n v="11688300"/>
    <x v="1"/>
    <x v="1"/>
    <x v="1"/>
    <x v="11"/>
  </r>
  <r>
    <s v="SDE+ 2016 II"/>
    <s v="SDE1649062"/>
    <s v="Zon"/>
    <s v="2016 Zon-PV"/>
    <s v="***"/>
    <s v="***"/>
    <s v="7961**"/>
    <s v="RUINERWOLD"/>
    <s v="Drenthe"/>
    <n v="8.8999999999999996E-2"/>
    <n v="84.55"/>
    <n v="15"/>
    <n v="93851"/>
    <x v="2"/>
    <x v="0"/>
    <x v="1"/>
    <x v="9"/>
  </r>
  <r>
    <s v="SDE+ 2016 II"/>
    <s v="SDE1649830"/>
    <s v="Zon"/>
    <s v="2016 Zon-PV"/>
    <s v="***"/>
    <s v="***"/>
    <s v="9436**"/>
    <s v="MANTINGE"/>
    <s v="Drenthe"/>
    <n v="0.19822000000000001"/>
    <n v="188.30900000000003"/>
    <n v="15"/>
    <n v="206199"/>
    <x v="2"/>
    <x v="0"/>
    <x v="1"/>
    <x v="5"/>
  </r>
  <r>
    <s v="SDE+ 2016 II"/>
    <s v="SDE1651462"/>
    <s v="Wind op land"/>
    <s v="2016 Wind op land"/>
    <s v="Raedthuys DDM B.V."/>
    <s v="Drentse Monden RH 1.3"/>
    <s v="-"/>
    <s v="NIEUW-BUINEN"/>
    <s v="Drenthe"/>
    <n v="3.9"/>
    <n v="14702"/>
    <n v="15"/>
    <n v="11467560"/>
    <x v="1"/>
    <x v="1"/>
    <x v="1"/>
    <x v="11"/>
  </r>
  <r>
    <s v="SDE+ 2016 II"/>
    <s v="SDE1652682"/>
    <s v="Wind op land"/>
    <s v="2016 Wind op land"/>
    <s v="Raedthuys DDM B.V."/>
    <s v="Drentse Monden RH 1.5"/>
    <s v="-"/>
    <s v="NIEUW-BUINEN"/>
    <s v="Drenthe"/>
    <n v="3.9"/>
    <n v="14427"/>
    <n v="15"/>
    <n v="11253060"/>
    <x v="1"/>
    <x v="1"/>
    <x v="1"/>
    <x v="11"/>
  </r>
  <r>
    <s v="SDE+ 2016 II"/>
    <s v="SDE1653433"/>
    <s v="Wind op land"/>
    <s v="2016 Wind op land"/>
    <s v="Windpark Oostermoer Exploitatie B.V."/>
    <s v="OM-2.2"/>
    <s v="-"/>
    <s v="NIEUWEDIEP"/>
    <s v="Drenthe"/>
    <n v="3.9"/>
    <n v="14856"/>
    <n v="15"/>
    <n v="11587680"/>
    <x v="1"/>
    <x v="1"/>
    <x v="1"/>
    <x v="7"/>
  </r>
  <r>
    <s v="SDE+ 2016 II"/>
    <s v="SDE1653765"/>
    <s v="Zon"/>
    <s v="2016 Zon-PV"/>
    <s v="Gemeente Assen"/>
    <s v="Mr. Groen van Prinstererlaan 100"/>
    <s v="9402KG"/>
    <s v="ASSEN"/>
    <s v="Drenthe"/>
    <n v="0.104"/>
    <n v="98.8"/>
    <n v="15"/>
    <n v="81510"/>
    <x v="2"/>
    <x v="0"/>
    <x v="1"/>
    <x v="4"/>
  </r>
  <r>
    <s v="SDE+ 2016 I"/>
    <s v="SDE1654101"/>
    <s v="Zon"/>
    <s v="2016 Zon-PV"/>
    <s v="Cooperatie TVM U.A."/>
    <s v="van Limburg Stirumstraat 250"/>
    <s v="7901AW"/>
    <s v="HOOGEVEEN"/>
    <s v="Drenthe"/>
    <n v="4.5580000000000002E-2"/>
    <n v="43.301000000000002"/>
    <n v="15"/>
    <n v="35074"/>
    <x v="2"/>
    <x v="0"/>
    <x v="1"/>
    <x v="1"/>
  </r>
  <r>
    <s v="SDE+ 2016 I"/>
    <s v="SDE1655111"/>
    <s v="Zon"/>
    <s v="2016 Zon-PV"/>
    <s v="Pluimveebedrijf Huiskes B.V."/>
    <s v="Nieuwe Dijk 2"/>
    <s v="7921XC"/>
    <s v="ZUIDWOLDE DR"/>
    <s v="Drenthe"/>
    <n v="0.115"/>
    <n v="109.25"/>
    <n v="15"/>
    <n v="122907"/>
    <x v="2"/>
    <x v="0"/>
    <x v="1"/>
    <x v="9"/>
  </r>
  <r>
    <s v="SDE+ 2016 II"/>
    <s v="SDE1655138"/>
    <s v="Groen gas"/>
    <s v="2016 Verlengde levensduur mestvergisting (HG)"/>
    <s v="Woagen B.V."/>
    <s v="Zuiderdiep 300"/>
    <s v="9571BS"/>
    <s v="2E EXLOËRMOND"/>
    <s v="Drenthe"/>
    <n v="4.884722"/>
    <n v="39011.098333333335"/>
    <n v="12"/>
    <n v="22039860"/>
    <x v="1"/>
    <x v="0"/>
    <x v="1"/>
    <x v="11"/>
  </r>
  <r>
    <s v="SDE+ 2016 I"/>
    <s v="SDE1655161"/>
    <s v="Biomassa"/>
    <s v="2016 Verlengde levensduur mestvergisting (HEW)"/>
    <s v="***"/>
    <s v="***"/>
    <s v="9482**"/>
    <s v="TYNAARLO"/>
    <s v="Drenthe"/>
    <n v="3.3610000000000002"/>
    <n v="19678.654999999999"/>
    <n v="12"/>
    <n v="16766215"/>
    <x v="1"/>
    <x v="0"/>
    <x v="1"/>
    <x v="8"/>
  </r>
  <r>
    <s v="SDE+ 2016 II"/>
    <s v="SDE1655240"/>
    <s v="Zon"/>
    <s v="2016 Zon-PV"/>
    <s v="Dr. Nassau College, locatie Quintus"/>
    <s v="Mr. Groen van Prinstererlaan 98"/>
    <s v="9402KG"/>
    <s v="ASSEN"/>
    <s v="Drenthe"/>
    <n v="0.24"/>
    <n v="228"/>
    <n v="15"/>
    <n v="256500"/>
    <x v="2"/>
    <x v="0"/>
    <x v="1"/>
    <x v="4"/>
  </r>
  <r>
    <s v="SDE+ 2016 II"/>
    <s v="SDE1655659"/>
    <s v="Groen gas"/>
    <s v="2016 Allesvergisting (HG)"/>
    <s v="Bio Energy Coevorden B.V."/>
    <s v="Berlijnseweg 1"/>
    <s v="7742PB"/>
    <s v="COEVORDEN"/>
    <s v="Drenthe"/>
    <n v="3.84"/>
    <n v="30714.643"/>
    <n v="12"/>
    <n v="14743029"/>
    <x v="1"/>
    <x v="1"/>
    <x v="1"/>
    <x v="10"/>
  </r>
  <r>
    <s v="SDE+ 2016 II"/>
    <s v="SDE1656832"/>
    <s v="Zon"/>
    <s v="2016 Zon-PV"/>
    <s v="Homan Free Holding B.V."/>
    <s v="Zuiderdiep 246"/>
    <s v="7876AM"/>
    <s v="VALTHERMOND"/>
    <s v="Drenthe"/>
    <n v="9.7000000000000003E-2"/>
    <n v="92.15"/>
    <n v="15"/>
    <n v="123441"/>
    <x v="2"/>
    <x v="0"/>
    <x v="1"/>
    <x v="11"/>
  </r>
  <r>
    <s v="SDE+ 2016 II"/>
    <s v="SDE1660619"/>
    <s v="Zon"/>
    <s v="2016 Zon-PV"/>
    <s v="Esdal College Boermarkeweg"/>
    <s v="Angelsloerdijk 13c"/>
    <s v="7822HK"/>
    <s v="EMMEN"/>
    <s v="Drenthe"/>
    <n v="8.6999999999999994E-2"/>
    <n v="82.65"/>
    <n v="15"/>
    <n v="92982"/>
    <x v="2"/>
    <x v="0"/>
    <x v="1"/>
    <x v="2"/>
  </r>
  <r>
    <s v="SDE+ 2016 II"/>
    <s v="SDE1660639"/>
    <s v="Zon"/>
    <s v="2016 Zon-PV"/>
    <s v="Stichting Woonservice Drenthe"/>
    <s v="Torenlaan 47"/>
    <s v="9411KD"/>
    <s v="BEILEN"/>
    <s v="Drenthe"/>
    <n v="0.26500000000000001"/>
    <n v="251.75"/>
    <n v="15"/>
    <n v="283219"/>
    <x v="2"/>
    <x v="0"/>
    <x v="1"/>
    <x v="5"/>
  </r>
  <r>
    <s v="SDE+ 2016 II"/>
    <s v="SDE1661050"/>
    <s v="Wind op land"/>
    <s v="2016 Wind op land"/>
    <s v="Duurzame Energieproductie Exloërmond B.V."/>
    <s v="DEE-2.4"/>
    <s v="-"/>
    <s v="1E EXLOËRMOND"/>
    <s v="Drenthe"/>
    <n v="3.9"/>
    <n v="14617"/>
    <n v="15"/>
    <n v="11401260"/>
    <x v="1"/>
    <x v="1"/>
    <x v="1"/>
    <x v="11"/>
  </r>
  <r>
    <s v="SDE+ 2016 II"/>
    <s v="SDE1662160"/>
    <s v="Wind op land"/>
    <s v="2016 Wind op land"/>
    <s v="Windpark Oostermoer Exploitatie B.V."/>
    <s v="OM-2.6"/>
    <s v="-"/>
    <s v="GIETERVEEN"/>
    <s v="Drenthe"/>
    <n v="3.9"/>
    <n v="15089"/>
    <n v="15"/>
    <n v="11769420"/>
    <x v="1"/>
    <x v="1"/>
    <x v="1"/>
    <x v="7"/>
  </r>
  <r>
    <s v="SDE+ 2016 II"/>
    <s v="SDE1662285"/>
    <s v="Zon"/>
    <s v="2016 Zon-PV"/>
    <s v="***"/>
    <s v="***"/>
    <s v="7925**"/>
    <s v="LINDE DR"/>
    <s v="Drenthe"/>
    <n v="0.18096000000000001"/>
    <n v="171.91199999999998"/>
    <n v="15"/>
    <n v="141827"/>
    <x v="2"/>
    <x v="0"/>
    <x v="1"/>
    <x v="9"/>
  </r>
  <r>
    <s v="SDE+ 2016 II"/>
    <s v="SDE1663810"/>
    <s v="Wind op land"/>
    <s v="2016 Wind op land"/>
    <s v="Raedthuys DDM B.V."/>
    <s v="Drentse Monden RH 1.1"/>
    <s v="-"/>
    <s v="NIEUW-BUINEN"/>
    <s v="Drenthe"/>
    <n v="3.9"/>
    <n v="15149"/>
    <n v="15"/>
    <n v="11816220"/>
    <x v="1"/>
    <x v="1"/>
    <x v="1"/>
    <x v="11"/>
  </r>
  <r>
    <s v="SDE+ 2016 I"/>
    <s v="SDE1664285"/>
    <s v="Zon"/>
    <s v="2016 Zon-PV"/>
    <s v="***"/>
    <s v="***"/>
    <s v="9442**"/>
    <s v="ELP"/>
    <s v="Drenthe"/>
    <n v="0.121"/>
    <n v="114.95"/>
    <n v="15"/>
    <n v="129319"/>
    <x v="2"/>
    <x v="0"/>
    <x v="1"/>
    <x v="5"/>
  </r>
  <r>
    <s v="SDE+ 2016 II"/>
    <s v="SDE1666580"/>
    <s v="Groen gas"/>
    <s v="2016 Mestvergisting (HG)"/>
    <s v="Bio Energy Coevorden B.V."/>
    <s v="Berlijnseweg 1"/>
    <s v="7742PB"/>
    <s v="COEVORDEN"/>
    <s v="Drenthe"/>
    <n v="26.247722"/>
    <n v="209981.77300000002"/>
    <n v="12"/>
    <n v="138587971"/>
    <x v="1"/>
    <x v="0"/>
    <x v="1"/>
    <x v="10"/>
  </r>
  <r>
    <s v="SDE+ 2016 II"/>
    <s v="SDE1667494"/>
    <s v="Wind op land"/>
    <s v="2016 Wind op land"/>
    <s v="Windpark Oostermoer Exploitatie B.V."/>
    <s v="OM-2.5"/>
    <s v="-"/>
    <s v="GIETERVEEN"/>
    <s v="Drenthe"/>
    <n v="3.9"/>
    <n v="14976"/>
    <n v="15"/>
    <n v="11681280"/>
    <x v="1"/>
    <x v="1"/>
    <x v="1"/>
    <x v="7"/>
  </r>
  <r>
    <s v="SDE+ 2016 I"/>
    <s v="SDE1667818"/>
    <s v="Zon"/>
    <s v="2016 Zon-PV"/>
    <s v="Drenthe College"/>
    <s v="Veldlaan 2"/>
    <s v="7824VH"/>
    <s v="EMMEN"/>
    <s v="Drenthe"/>
    <n v="0.16"/>
    <n v="145.24446666666665"/>
    <n v="15"/>
    <n v="171000"/>
    <x v="2"/>
    <x v="0"/>
    <x v="1"/>
    <x v="2"/>
  </r>
  <r>
    <s v="SDE+ 2016 II"/>
    <s v="SDE1669396"/>
    <s v="Zon"/>
    <s v="2016 Zon-PV"/>
    <s v="***"/>
    <s v="***"/>
    <s v="9335**"/>
    <s v="ZUIDVELDE"/>
    <s v="Drenthe"/>
    <n v="0.47399999999999998"/>
    <n v="450.3"/>
    <n v="15"/>
    <n v="466061"/>
    <x v="2"/>
    <x v="0"/>
    <x v="1"/>
    <x v="6"/>
  </r>
  <r>
    <s v="SDE+ 2016 II"/>
    <s v="SDE1669926"/>
    <s v="Zon"/>
    <s v="2016 Zon-PV"/>
    <s v="Dr. Nassau College, locatie Penta"/>
    <s v="Industrieweg 3"/>
    <s v="9402NP"/>
    <s v="ASSEN"/>
    <s v="Drenthe"/>
    <n v="0.255"/>
    <n v="242.25"/>
    <n v="15"/>
    <n v="272532"/>
    <x v="2"/>
    <x v="0"/>
    <x v="1"/>
    <x v="4"/>
  </r>
  <r>
    <s v="SDE+ 2016 II"/>
    <s v="SDE1670450"/>
    <s v="Wind op land"/>
    <s v="2016 Wind op land"/>
    <s v="Duurzame Energieproductie Exloërmond B.V."/>
    <s v="DEE 1.2"/>
    <s v="-"/>
    <s v="2E EXLOËRMOND"/>
    <s v="Drenthe"/>
    <n v="4.2"/>
    <n v="15154"/>
    <n v="15"/>
    <n v="11820120"/>
    <x v="1"/>
    <x v="1"/>
    <x v="1"/>
    <x v="11"/>
  </r>
  <r>
    <s v="SDE+ 2016 II"/>
    <s v="SDE1673516"/>
    <s v="Wind op land"/>
    <s v="2016 Wind op land"/>
    <s v="Duurzame Energieproductie Exloërmond B.V."/>
    <s v="DEE-2.7"/>
    <s v="-"/>
    <s v="1E EXLOËRMOND"/>
    <s v="Drenthe"/>
    <n v="3.9"/>
    <n v="14852"/>
    <n v="15"/>
    <n v="11584560"/>
    <x v="1"/>
    <x v="1"/>
    <x v="1"/>
    <x v="11"/>
  </r>
  <r>
    <s v="SDE+ 2016 II"/>
    <s v="SDE1674474"/>
    <s v="Wind op land"/>
    <s v="2016 Wind op land"/>
    <s v="Raedthuys DDM B.V."/>
    <s v="Drentse Monden RH 3.2"/>
    <s v="-"/>
    <s v="DROUWENERMOND"/>
    <s v="Drenthe"/>
    <n v="3.9"/>
    <n v="15123"/>
    <n v="15"/>
    <n v="11795940"/>
    <x v="1"/>
    <x v="1"/>
    <x v="1"/>
    <x v="11"/>
  </r>
  <r>
    <s v="SDE+ 2016 II"/>
    <s v="SDE1675238"/>
    <s v="Wind op land"/>
    <s v="2016 Wind op land"/>
    <s v="Duurzame Energieproductie Exloërmond B.V."/>
    <s v="DEE-2.3"/>
    <s v="-"/>
    <s v="1E EXLOËRMOND"/>
    <s v="Drenthe"/>
    <n v="3.9"/>
    <n v="14870"/>
    <n v="15"/>
    <n v="11598600"/>
    <x v="1"/>
    <x v="1"/>
    <x v="1"/>
    <x v="11"/>
  </r>
  <r>
    <s v="SDE+ 2016 II"/>
    <s v="SDE1676170"/>
    <s v="Wind op land"/>
    <s v="2016 Wind op land"/>
    <s v="Duurzame Energieproductie Exloërmond B.V."/>
    <s v="DEE-1.1"/>
    <s v="-"/>
    <s v="VALTHERMOND"/>
    <s v="Drenthe"/>
    <n v="3.9"/>
    <n v="15471"/>
    <n v="15"/>
    <n v="12067380"/>
    <x v="1"/>
    <x v="1"/>
    <x v="1"/>
    <x v="11"/>
  </r>
  <r>
    <s v="SDE+ 2016 II"/>
    <s v="SDE1678025"/>
    <s v="Wind op land"/>
    <s v="2016 Wind op land"/>
    <s v="Windpark Oostermoer Exploitatie B.V."/>
    <s v="OM-2.8"/>
    <s v="-"/>
    <s v="NIEUWEDIEP"/>
    <s v="Drenthe"/>
    <n v="3.9"/>
    <n v="15235"/>
    <n v="15"/>
    <n v="11883300"/>
    <x v="1"/>
    <x v="1"/>
    <x v="1"/>
    <x v="7"/>
  </r>
  <r>
    <s v="SDE+ 2016 II"/>
    <s v="SDE1678558"/>
    <s v="Wind op land"/>
    <s v="2016 Wind op land"/>
    <s v="Windpark Oostermoer Exploitatie B.V."/>
    <s v="OM1.6"/>
    <s v="-"/>
    <s v="GASSELTERNIJVEENSCHEMOND"/>
    <s v="Drenthe"/>
    <n v="3.9"/>
    <n v="14714"/>
    <n v="15"/>
    <n v="11476920"/>
    <x v="1"/>
    <x v="1"/>
    <x v="1"/>
    <x v="7"/>
  </r>
  <r>
    <s v="SDE+ 2016 II"/>
    <s v="SDE1679492"/>
    <s v="Zon"/>
    <s v="2016 Zon-PV"/>
    <s v="Duinkerken B.V."/>
    <s v="Domeinweg 7"/>
    <s v="7931TJ"/>
    <s v="FLUITENBERG"/>
    <s v="Drenthe"/>
    <n v="0.4"/>
    <n v="380"/>
    <n v="15"/>
    <n v="427500"/>
    <x v="2"/>
    <x v="0"/>
    <x v="1"/>
    <x v="1"/>
  </r>
  <r>
    <s v="SDE+ 2016 II"/>
    <s v="SDE1679604"/>
    <s v="Zon"/>
    <s v="2016 Zon-PV"/>
    <s v="Arnold van den Born Onroerend Goed B.V."/>
    <s v="Leemdijk 2"/>
    <s v="9422CL"/>
    <s v="SMILDE"/>
    <s v="Drenthe"/>
    <n v="0.13900000000000001"/>
    <n v="132.05000000000001"/>
    <n v="15"/>
    <n v="136672"/>
    <x v="2"/>
    <x v="0"/>
    <x v="1"/>
    <x v="5"/>
  </r>
  <r>
    <s v="SDE+ 2016 II"/>
    <s v="SDE1679910"/>
    <s v="Zon"/>
    <s v="2016 Zon-PV"/>
    <s v="Aja B.V."/>
    <s v="Waanderweg 26-30"/>
    <s v="7812HZ"/>
    <s v="EMMEN"/>
    <s v="Drenthe"/>
    <n v="6.2E-2"/>
    <n v="58.9"/>
    <n v="15"/>
    <n v="66263"/>
    <x v="2"/>
    <x v="0"/>
    <x v="1"/>
    <x v="2"/>
  </r>
  <r>
    <s v="SDE+ 2016 II"/>
    <s v="SDE1681485"/>
    <s v="Zon"/>
    <s v="2016 Zon-PV"/>
    <s v="Stichting Praktijkonderwijs Emmen en omgeving"/>
    <s v="Ullevi 22"/>
    <s v="7825SE"/>
    <s v="EMMEN"/>
    <s v="Drenthe"/>
    <n v="0.151"/>
    <n v="143.44999999999999"/>
    <n v="15"/>
    <n v="152775"/>
    <x v="2"/>
    <x v="0"/>
    <x v="1"/>
    <x v="2"/>
  </r>
  <r>
    <s v="SDE+ 2016 II"/>
    <s v="SDE1681850"/>
    <s v="Zon"/>
    <s v="2016 Zon-PV"/>
    <s v="Stichting Zorggroep Drenthe"/>
    <s v="Esweg 40"/>
    <s v="9411AG"/>
    <s v="BEILEN"/>
    <s v="Drenthe"/>
    <n v="5.0999999999999997E-2"/>
    <n v="48.45"/>
    <n v="15"/>
    <n v="50873"/>
    <x v="2"/>
    <x v="1"/>
    <x v="1"/>
    <x v="5"/>
  </r>
  <r>
    <s v="SDE+ 2016 II"/>
    <s v="SDE1681891"/>
    <s v="Zon"/>
    <s v="2016 Zon-PV"/>
    <s v="Gemeente Assen"/>
    <s v="Tuinstraat 5a"/>
    <s v="9404KK"/>
    <s v="ASSEN"/>
    <s v="Drenthe"/>
    <n v="9.5000000000000001E-2"/>
    <n v="90.25"/>
    <n v="15"/>
    <n v="74457"/>
    <x v="2"/>
    <x v="0"/>
    <x v="1"/>
    <x v="4"/>
  </r>
  <r>
    <s v="SDE+ 2016 II"/>
    <s v="SDE1683111"/>
    <s v="Wind op land"/>
    <s v="2016 Wind op land"/>
    <s v="Windpark Oostermoer Exploitatie B.V."/>
    <s v="OM1.4"/>
    <s v="-"/>
    <s v="GASSELTERNIJVEENSCHEMOND"/>
    <s v="Drenthe"/>
    <n v="3.9"/>
    <n v="14624"/>
    <n v="15"/>
    <n v="11406720"/>
    <x v="1"/>
    <x v="1"/>
    <x v="1"/>
    <x v="7"/>
  </r>
  <r>
    <s v="SDE+ 2016 II"/>
    <s v="SDE1684401"/>
    <s v="Wind op land"/>
    <s v="2016 Wind op land"/>
    <s v="***"/>
    <s v="***"/>
    <s v="7921**"/>
    <s v="ZUIDWOLDE DR"/>
    <s v="Drenthe"/>
    <n v="0.01"/>
    <n v="21.984999999999999"/>
    <n v="15"/>
    <n v="16819"/>
    <x v="1"/>
    <x v="0"/>
    <x v="1"/>
    <x v="9"/>
  </r>
  <r>
    <s v="SDE+ 2016 II"/>
    <s v="SDE1685803"/>
    <s v="Wind op land"/>
    <s v="2016 Wind op land"/>
    <s v="Duurzame Energieproductie Exloërmond B.V."/>
    <s v="DEE-1.8"/>
    <s v="-"/>
    <s v="2E EXLOËRMOND"/>
    <s v="Drenthe"/>
    <n v="3.9"/>
    <n v="15001"/>
    <n v="15"/>
    <n v="11700780"/>
    <x v="1"/>
    <x v="1"/>
    <x v="1"/>
    <x v="11"/>
  </r>
  <r>
    <s v="SDE+ 2016 II"/>
    <s v="SDE1687785"/>
    <s v="Wind op land"/>
    <s v="2016 Wind op land"/>
    <s v="Raedthuys DDM B.V."/>
    <s v="Drentse Monden RH 3.3"/>
    <s v="-"/>
    <s v="DROUWENERMOND"/>
    <s v="Drenthe"/>
    <n v="3.9"/>
    <n v="15182"/>
    <n v="15"/>
    <n v="11841960"/>
    <x v="1"/>
    <x v="1"/>
    <x v="1"/>
    <x v="11"/>
  </r>
  <r>
    <s v="SDE+ 2016 II"/>
    <s v="SDE1688388"/>
    <s v="Zon"/>
    <s v="2016 Zon-PV"/>
    <s v="Gemeente Assen"/>
    <s v="Van Doornestraat 5"/>
    <s v="9403AN"/>
    <s v="ASSEN"/>
    <s v="Drenthe"/>
    <n v="7.8E-2"/>
    <n v="74.099999999999994"/>
    <n v="15"/>
    <n v="61133"/>
    <x v="2"/>
    <x v="0"/>
    <x v="1"/>
    <x v="4"/>
  </r>
  <r>
    <s v="SDE+ 2016 II"/>
    <s v="SDE1688401"/>
    <s v="Wind op land"/>
    <s v="2016 Wind op land"/>
    <s v="Duurzame Energieproductie Exloërmond B.V."/>
    <s v="DEE-1.9"/>
    <s v="-"/>
    <s v="2E EXLOËRMOND"/>
    <s v="Drenthe"/>
    <n v="3.9"/>
    <n v="15128"/>
    <n v="15"/>
    <n v="11799840"/>
    <x v="1"/>
    <x v="1"/>
    <x v="1"/>
    <x v="11"/>
  </r>
  <r>
    <s v="SDE+ 2016 II"/>
    <s v="SDE1688702"/>
    <s v="Zon"/>
    <s v="2016 Zon-PV"/>
    <s v="***"/>
    <s v="***"/>
    <s v="7864**"/>
    <s v="ZWINDEREN"/>
    <s v="Drenthe"/>
    <n v="0.19500000000000001"/>
    <n v="185.25"/>
    <n v="15"/>
    <n v="180619"/>
    <x v="2"/>
    <x v="0"/>
    <x v="1"/>
    <x v="10"/>
  </r>
  <r>
    <s v="SDE+ 2016 II"/>
    <s v="SDE1689719"/>
    <s v="Wind op land"/>
    <s v="2016 Wind op land"/>
    <s v="Windpark Oostermoer Exploitatie B.V."/>
    <s v="OM1.5"/>
    <s v="-"/>
    <s v="GASSELTERNIJVEENSCHEMOND"/>
    <s v="Drenthe"/>
    <n v="3.9"/>
    <n v="14553"/>
    <n v="15"/>
    <n v="11351340"/>
    <x v="1"/>
    <x v="1"/>
    <x v="1"/>
    <x v="7"/>
  </r>
  <r>
    <s v="SDE+ 2016 II"/>
    <s v="SDE1690266"/>
    <s v="Wind op land"/>
    <s v="2016 Wind op land"/>
    <s v="Windpark Oostermoer Exploitatie B.V."/>
    <s v="OM1.3"/>
    <s v="-"/>
    <s v="GASSELTERNIJVEENSCHEMOND"/>
    <s v="Drenthe"/>
    <n v="3.9"/>
    <n v="14913"/>
    <n v="15"/>
    <n v="11632140"/>
    <x v="1"/>
    <x v="1"/>
    <x v="1"/>
    <x v="7"/>
  </r>
  <r>
    <s v="SDE+ 2016 II"/>
    <s v="SDE1690541"/>
    <s v="Wind op land"/>
    <s v="2016 Wind op land"/>
    <s v="Duurzame Energieproductie Exloërmond B.V."/>
    <s v="DEE-1.3"/>
    <s v="-"/>
    <s v="VALTHERMOND"/>
    <s v="Drenthe"/>
    <n v="3.9"/>
    <n v="15158"/>
    <n v="15"/>
    <n v="11823240"/>
    <x v="1"/>
    <x v="1"/>
    <x v="1"/>
    <x v="11"/>
  </r>
  <r>
    <s v="SDE+ 2016 II"/>
    <s v="SDE1692632"/>
    <s v="Zon"/>
    <s v="2016 Zon-PV"/>
    <s v="Christelijk kindcentrum het Kompas"/>
    <s v="Einthovenstraat 26"/>
    <s v="9402CB"/>
    <s v="ASSEN"/>
    <s v="Drenthe"/>
    <n v="1.9E-2"/>
    <n v="18.05"/>
    <n v="15"/>
    <n v="20307"/>
    <x v="2"/>
    <x v="0"/>
    <x v="1"/>
    <x v="4"/>
  </r>
  <r>
    <s v="SDE+ 2016 I"/>
    <s v="SDE1692923"/>
    <s v="Zon"/>
    <s v="2016 Zon-PV"/>
    <s v="I-Beheer Groep"/>
    <s v="Monierweg 9"/>
    <s v="7741KV"/>
    <s v="COEVORDEN"/>
    <s v="Drenthe"/>
    <n v="0.09"/>
    <n v="85.5"/>
    <n v="15"/>
    <n v="94905"/>
    <x v="2"/>
    <x v="0"/>
    <x v="1"/>
    <x v="10"/>
  </r>
  <r>
    <s v="SDE+ 2016 II"/>
    <s v="SDE1696416"/>
    <s v="Zon"/>
    <s v="2016 Zon-PV"/>
    <s v="Rooftop Energy B.V."/>
    <s v="Beilerstraat 197"/>
    <s v="9401PJ"/>
    <s v="ASSEN"/>
    <s v="Drenthe"/>
    <n v="0.11310000000000001"/>
    <n v="107.44499999999999"/>
    <n v="15"/>
    <n v="117653"/>
    <x v="2"/>
    <x v="0"/>
    <x v="1"/>
    <x v="4"/>
  </r>
  <r>
    <s v="SDE+ 2016 II"/>
    <s v="SDE1696565"/>
    <s v="Zon"/>
    <s v="2016 Zon-PV"/>
    <s v="***"/>
    <s v="***"/>
    <s v="7917**"/>
    <s v="GEESBRUG"/>
    <s v="Drenthe"/>
    <n v="0.125"/>
    <n v="118.75"/>
    <n v="15"/>
    <n v="131812"/>
    <x v="2"/>
    <x v="0"/>
    <x v="1"/>
    <x v="10"/>
  </r>
  <r>
    <s v="SDE+ 2016 II"/>
    <s v="SDE1696598"/>
    <s v="Zon"/>
    <s v="2016 Zon-PV"/>
    <s v="SemmoH Project B.V."/>
    <s v="de Klenckestraat 6-40"/>
    <s v="9402JK"/>
    <s v="ASSEN"/>
    <s v="Drenthe"/>
    <n v="0.125"/>
    <n v="118.75"/>
    <n v="15"/>
    <n v="122907"/>
    <x v="2"/>
    <x v="1"/>
    <x v="1"/>
    <x v="4"/>
  </r>
  <r>
    <s v="SDE+ 2016 II"/>
    <s v="SDE1697154"/>
    <s v="Zon"/>
    <s v="2016 Zon-PV"/>
    <s v="OBS Burgemeester W.A. Storkschool"/>
    <s v="Heuvelenweg 22a"/>
    <s v="7991CL"/>
    <s v="DWINGELOO"/>
    <s v="Drenthe"/>
    <n v="3.3000000000000002E-2"/>
    <n v="31.35"/>
    <n v="15"/>
    <n v="32918"/>
    <x v="2"/>
    <x v="0"/>
    <x v="1"/>
    <x v="0"/>
  </r>
  <r>
    <s v="SDE+ 2016 I"/>
    <s v="SDE1699224"/>
    <s v="Zon"/>
    <s v="2016 Zon-PV"/>
    <s v="Drenthe College"/>
    <s v="Ubbekingecamp 1"/>
    <s v="7824EH"/>
    <s v="EMMEN"/>
    <s v="Drenthe"/>
    <n v="0.105"/>
    <n v="99.75"/>
    <n v="15"/>
    <n v="112219"/>
    <x v="2"/>
    <x v="0"/>
    <x v="1"/>
    <x v="2"/>
  </r>
  <r>
    <s v="SDE+ 2016 II"/>
    <s v="SDE1699289"/>
    <s v="Wind op land"/>
    <s v="2016 Wind op land"/>
    <s v="Duurzame Energieproductie Exloërmond B.V."/>
    <s v="DEE-1.7"/>
    <s v="-"/>
    <s v="2E EXLOËRMOND"/>
    <s v="Drenthe"/>
    <n v="3.9"/>
    <n v="15063"/>
    <n v="15"/>
    <n v="11749140"/>
    <x v="1"/>
    <x v="1"/>
    <x v="1"/>
    <x v="11"/>
  </r>
  <r>
    <s v="SDE+ 2017 I"/>
    <s v="SDE1700016"/>
    <s v="Zon"/>
    <s v="2017 Zon-PV"/>
    <s v="***"/>
    <s v="***"/>
    <s v="7895**"/>
    <s v="ROSWINKEL"/>
    <s v="Drenthe"/>
    <n v="0.27"/>
    <n v="256.5"/>
    <n v="15"/>
    <n v="246240"/>
    <x v="2"/>
    <x v="0"/>
    <x v="1"/>
    <x v="2"/>
  </r>
  <r>
    <s v="SDE+ 2017 I"/>
    <s v="SDE1700051"/>
    <s v="Zon warmte"/>
    <s v="2017 Zonthermie"/>
    <s v="Stichting Zwembaden Gemeente Tynaarlo"/>
    <s v="Lemferdingerlaan 1"/>
    <s v="9765AR"/>
    <s v="PATERSWOLDE"/>
    <s v="Drenthe"/>
    <n v="0.15890000000000001"/>
    <n v="111.23"/>
    <n v="15"/>
    <n v="90163"/>
    <x v="1"/>
    <x v="0"/>
    <x v="1"/>
    <x v="8"/>
  </r>
  <r>
    <s v="SDE+ 2017 I"/>
    <s v="SDE1700057"/>
    <s v="Zon warmte"/>
    <s v="2017 Zonthermie"/>
    <s v="Stichting Zwembaden Gemeente Tynaarlo"/>
    <s v="Sportlaan 6"/>
    <s v="9481AJ"/>
    <s v="VRIES"/>
    <s v="Drenthe"/>
    <n v="0.15848000000000001"/>
    <n v="110.93599999999999"/>
    <n v="15"/>
    <n v="93165"/>
    <x v="1"/>
    <x v="0"/>
    <x v="1"/>
    <x v="8"/>
  </r>
  <r>
    <s v="SDE+ 2017 I"/>
    <s v="SDE1700078"/>
    <s v="Biomassa"/>
    <s v="2017 Verlengde levensduur mest/co-vergisting (HEW)"/>
    <s v="Groengas Beilen B.V."/>
    <s v="Brunstingerveld 8a"/>
    <s v="9411VJ"/>
    <s v="BEILEN"/>
    <s v="Drenthe"/>
    <n v="4.7480000000000002"/>
    <n v="25681.03"/>
    <n v="12"/>
    <n v="17257653"/>
    <x v="1"/>
    <x v="0"/>
    <x v="1"/>
    <x v="5"/>
  </r>
  <r>
    <s v="SDE+ 2017 I"/>
    <s v="SDE1700104"/>
    <s v="Zon"/>
    <s v="2017 Zon-PV"/>
    <s v="Teegeetee Vastgoed B.V."/>
    <s v="Het Hoekje 43"/>
    <s v="7913BB"/>
    <s v="HOLLANDSCHEVELD"/>
    <s v="Drenthe"/>
    <n v="4.4999999999999998E-2"/>
    <n v="42.75"/>
    <n v="15"/>
    <n v="41040"/>
    <x v="2"/>
    <x v="0"/>
    <x v="1"/>
    <x v="1"/>
  </r>
  <r>
    <s v="SDE+ 2017 I"/>
    <s v="SDE1700114"/>
    <s v="Biomassa warmte"/>
    <s v="2017 Ketel vaste biomassa &lt; 5 MW (HW)"/>
    <s v="Ankehaar Holding B.V."/>
    <s v="Asserstraat 121"/>
    <s v="9335TB"/>
    <s v="ZUIDVELDE"/>
    <s v="Drenthe"/>
    <n v="1.5"/>
    <n v="4500"/>
    <n v="12"/>
    <n v="1458000"/>
    <x v="1"/>
    <x v="0"/>
    <x v="1"/>
    <x v="6"/>
  </r>
  <r>
    <s v="SDE+ 2017 I"/>
    <s v="SDE1700136"/>
    <s v="Biomassa warmte"/>
    <s v="2017 Ketel vaste biomassa &lt; 5 MW (HW)"/>
    <s v="***"/>
    <s v="***"/>
    <s v="7891**"/>
    <s v="KLAZIENAVEEN"/>
    <s v="Drenthe"/>
    <n v="0.5"/>
    <n v="1500"/>
    <n v="12"/>
    <n v="486000"/>
    <x v="1"/>
    <x v="0"/>
    <x v="1"/>
    <x v="2"/>
  </r>
  <r>
    <s v="SDE+ 2017 I"/>
    <s v="SDE1700217"/>
    <s v="Zon"/>
    <s v="2017 Zon-PV"/>
    <s v="Padding Beleggingen B.V."/>
    <s v="Coevorderstraatweg 50"/>
    <s v="7917PS"/>
    <s v="GEESBRUG"/>
    <s v="Drenthe"/>
    <n v="0.2"/>
    <n v="190"/>
    <n v="15"/>
    <n v="182400"/>
    <x v="2"/>
    <x v="1"/>
    <x v="1"/>
    <x v="10"/>
  </r>
  <r>
    <s v="SDE+ 2017 I"/>
    <s v="SDE1700736"/>
    <s v="Zon"/>
    <s v="2017 Zon-PV"/>
    <s v="GroenLeven B.V."/>
    <s v="Vossegatsweg 15a"/>
    <s v="9321XX"/>
    <s v="PEIZE"/>
    <s v="Drenthe"/>
    <n v="0.60499999999999998"/>
    <n v="574.75"/>
    <n v="15"/>
    <n v="836262"/>
    <x v="2"/>
    <x v="0"/>
    <x v="1"/>
    <x v="6"/>
  </r>
  <r>
    <s v="SDE+ 2017 I"/>
    <s v="SDE1701418"/>
    <s v="Zon"/>
    <s v="2017 Zon-PV"/>
    <s v="***"/>
    <s v="***"/>
    <s v="7944**"/>
    <s v="MEPPEL"/>
    <s v="Drenthe"/>
    <n v="0.499"/>
    <n v="474.05"/>
    <n v="15"/>
    <n v="583082"/>
    <x v="2"/>
    <x v="0"/>
    <x v="1"/>
    <x v="3"/>
  </r>
  <r>
    <s v="SDE+ 2017 II"/>
    <s v="SDE1701870"/>
    <s v="Zon"/>
    <s v="2017 Zon-PV &lt; 1 MWp"/>
    <s v="Stichting NHL Stenden Hogeschool"/>
    <s v="Van Schaikweg 94"/>
    <s v="7811KL"/>
    <s v="EMMEN"/>
    <s v="Drenthe"/>
    <n v="0.13109999999999999"/>
    <n v="124.545"/>
    <n v="15"/>
    <n v="147586"/>
    <x v="2"/>
    <x v="0"/>
    <x v="1"/>
    <x v="2"/>
  </r>
  <r>
    <s v="SDE+ 2017 II"/>
    <s v="SDE1702043"/>
    <s v="Wind op land"/>
    <s v="2017 Wind op land"/>
    <s v="Raedthuys WP Weijerswold B.V."/>
    <s v="Weijerswold 1"/>
    <s v="-"/>
    <s v="COEVORDEN"/>
    <s v="Drenthe"/>
    <n v="3.6"/>
    <n v="12381"/>
    <n v="15"/>
    <n v="9285750"/>
    <x v="1"/>
    <x v="1"/>
    <x v="1"/>
    <x v="10"/>
  </r>
  <r>
    <s v="SDE+ 2017 I"/>
    <s v="SDE1702483"/>
    <s v="Zon"/>
    <s v="2017 Zon-PV"/>
    <s v="H.J. Boontjes Kip B.V."/>
    <s v="Hunzeweg 41"/>
    <s v="9657PC"/>
    <s v="NIEUW ANNERVEEN"/>
    <s v="Drenthe"/>
    <n v="1"/>
    <n v="950"/>
    <n v="15"/>
    <n v="1325250"/>
    <x v="3"/>
    <x v="0"/>
    <x v="1"/>
    <x v="7"/>
  </r>
  <r>
    <s v="SDE+ 2017 II"/>
    <s v="SDE1703165"/>
    <s v="Zon"/>
    <s v="2017 Zon-PV &lt; 1 MWp"/>
    <s v="Broekhuis Vastgoed Holding B.V."/>
    <s v="Duitslandlaan 6"/>
    <s v="9403DK"/>
    <s v="ASSEN"/>
    <s v="Drenthe"/>
    <n v="0.11005"/>
    <n v="100.48226666666666"/>
    <n v="15"/>
    <n v="139572"/>
    <x v="2"/>
    <x v="0"/>
    <x v="1"/>
    <x v="4"/>
  </r>
  <r>
    <s v="SDE+ 2017 I"/>
    <s v="SDE1703192"/>
    <s v="Zon"/>
    <s v="2017 Zon-PV"/>
    <s v="***"/>
    <s v="***"/>
    <s v="9534**"/>
    <s v="WESTDORP"/>
    <s v="Drenthe"/>
    <n v="0.48"/>
    <n v="456"/>
    <n v="15"/>
    <n v="670320"/>
    <x v="2"/>
    <x v="0"/>
    <x v="1"/>
    <x v="11"/>
  </r>
  <r>
    <s v="SDE+ 2017 II"/>
    <s v="SDE1703253"/>
    <s v="Zon"/>
    <s v="2017 Zon-PV &gt;= 1 MWp"/>
    <s v="Zonnepark Leemdijk B.V."/>
    <s v="Zonnepark Leemdijk"/>
    <s v="-"/>
    <s v="SMILDE"/>
    <s v="Drenthe"/>
    <n v="6.6520000000000001"/>
    <n v="6319.4"/>
    <n v="15"/>
    <n v="8341608"/>
    <x v="3"/>
    <x v="1"/>
    <x v="1"/>
    <x v="5"/>
  </r>
  <r>
    <s v="SDE+ 2017 I"/>
    <s v="SDE1703336"/>
    <s v="Zon"/>
    <s v="2017 Zon-PV"/>
    <s v="Onderwijsstichting Arcade"/>
    <s v="Poppenharelaan 1"/>
    <s v="7741CS"/>
    <s v="COEVORDEN"/>
    <s v="Drenthe"/>
    <n v="3.5999999999999997E-2"/>
    <n v="34.200000000000003"/>
    <n v="15"/>
    <n v="50787"/>
    <x v="2"/>
    <x v="0"/>
    <x v="1"/>
    <x v="10"/>
  </r>
  <r>
    <s v="SDE+ Tender Monomest 2017"/>
    <s v="SDE1703567"/>
    <s v="Biomassa"/>
    <s v="2017 Tender monomest (HEW)"/>
    <s v="***"/>
    <s v="***"/>
    <s v="7991**"/>
    <s v="DWINGELOO"/>
    <s v="Drenthe"/>
    <n v="0.17100000000000001"/>
    <n v="1047"/>
    <n v="12"/>
    <n v="1193580"/>
    <x v="1"/>
    <x v="0"/>
    <x v="1"/>
    <x v="0"/>
  </r>
  <r>
    <s v="SDE+ 2017 I"/>
    <s v="SDE1703889"/>
    <s v="Zon"/>
    <s v="2017 Zon-PV"/>
    <s v="Rooftop Energy B.V."/>
    <s v="Dennenweg 9"/>
    <s v="9404LA"/>
    <s v="ASSEN"/>
    <s v="Drenthe"/>
    <n v="2.33"/>
    <n v="2213.5"/>
    <n v="15"/>
    <n v="2689403"/>
    <x v="2"/>
    <x v="0"/>
    <x v="1"/>
    <x v="4"/>
  </r>
  <r>
    <s v="SDE+ 2017 II"/>
    <s v="SDE1704445"/>
    <s v="Zon"/>
    <s v="2017 Zon-PV &lt; 1 MWp"/>
    <s v="Voetbalvereniging V.A.K.O."/>
    <s v="Sportlaan 2"/>
    <s v="9481AJ"/>
    <s v="VRIES"/>
    <s v="Drenthe"/>
    <n v="0.05"/>
    <n v="46.708333333333336"/>
    <n v="15"/>
    <n v="61275"/>
    <x v="2"/>
    <x v="0"/>
    <x v="1"/>
    <x v="8"/>
  </r>
  <r>
    <s v="SDE+ 2017 I"/>
    <s v="SDE1704794"/>
    <s v="Zon"/>
    <s v="2017 Zon-PV"/>
    <s v="De Vries &amp; Partners Consultants B.V."/>
    <s v="Blankenstein 230"/>
    <s v="7943PG"/>
    <s v="MEPPEL"/>
    <s v="Drenthe"/>
    <n v="0.13500000000000001"/>
    <n v="128.25"/>
    <n v="15"/>
    <n v="190452"/>
    <x v="2"/>
    <x v="0"/>
    <x v="1"/>
    <x v="3"/>
  </r>
  <r>
    <s v="SDE+ 2017 I"/>
    <s v="SDE1705376"/>
    <s v="Zon"/>
    <s v="2017 Zon-PV"/>
    <s v="Zonnepark Vloeivelden Hollandia B.V."/>
    <s v="Vloeivelden Hollandia Nieuw-Buinen"/>
    <s v="-"/>
    <s v="NIEUW-BUINEN"/>
    <s v="Drenthe"/>
    <n v="39.36"/>
    <n v="37392"/>
    <n v="15"/>
    <n v="43187760"/>
    <x v="3"/>
    <x v="1"/>
    <x v="1"/>
    <x v="11"/>
  </r>
  <r>
    <s v="SDE+ 2017 I"/>
    <s v="SDE1705631"/>
    <s v="Zon"/>
    <s v="2017 Zon-PV"/>
    <s v="***"/>
    <s v="***"/>
    <s v="7761**"/>
    <s v="SCHOONEBEEK"/>
    <s v="Drenthe"/>
    <n v="9.8000000000000004E-2"/>
    <n v="93.1"/>
    <n v="15"/>
    <n v="113117"/>
    <x v="2"/>
    <x v="0"/>
    <x v="1"/>
    <x v="2"/>
  </r>
  <r>
    <s v="SDE+ 2017 I"/>
    <s v="SDE1705787"/>
    <s v="Zon"/>
    <s v="2017 Zon-PV"/>
    <s v="GroenLeven B.V."/>
    <s v="Ballast 40a"/>
    <s v="7741NJ"/>
    <s v="COEVORDEN"/>
    <s v="Drenthe"/>
    <n v="0.13"/>
    <n v="123.5"/>
    <n v="15"/>
    <n v="179693"/>
    <x v="2"/>
    <x v="1"/>
    <x v="1"/>
    <x v="10"/>
  </r>
  <r>
    <s v="SDE+ 2017 II"/>
    <s v="SDE1705893"/>
    <s v="Zon"/>
    <s v="2017 Zon-PV &lt; 1 MWp"/>
    <s v="***"/>
    <s v="***"/>
    <s v="7831**"/>
    <s v="NIEUW-WEERDINGE"/>
    <s v="Drenthe"/>
    <n v="0.20150000000000001"/>
    <n v="191.42500000000001"/>
    <n v="15"/>
    <n v="261296"/>
    <x v="2"/>
    <x v="0"/>
    <x v="1"/>
    <x v="2"/>
  </r>
  <r>
    <s v="SDE+ 2017 II"/>
    <s v="SDE1706104"/>
    <s v="Waterkracht"/>
    <s v="2017 Waterkracht &gt;= 0,5 m"/>
    <s v="***"/>
    <s v="***"/>
    <s v="-"/>
    <s v="RUINEN"/>
    <s v="Drenthe"/>
    <n v="8.0000000000000002E-3"/>
    <n v="45.6"/>
    <n v="15"/>
    <n v="53352"/>
    <x v="1"/>
    <x v="1"/>
    <x v="1"/>
    <x v="9"/>
  </r>
  <r>
    <s v="SDE+ 2017 I"/>
    <s v="SDE1706841"/>
    <s v="Zon"/>
    <s v="2017 Zon-PV"/>
    <s v="***"/>
    <s v="***"/>
    <s v="9511**"/>
    <s v="GIETERVEEN"/>
    <s v="Drenthe"/>
    <n v="0.26932499999999998"/>
    <n v="255.85900000000001"/>
    <n v="15"/>
    <n v="379951"/>
    <x v="2"/>
    <x v="1"/>
    <x v="1"/>
    <x v="7"/>
  </r>
  <r>
    <s v="SDE+ 2017 II"/>
    <s v="SDE1707278"/>
    <s v="Zon"/>
    <s v="2017 Zon-PV &lt; 1 MWp"/>
    <s v="Hippisch Centrum Emmen B.V."/>
    <s v="Ericasestraat 109"/>
    <s v="7887GD"/>
    <s v="ERICA"/>
    <s v="Drenthe"/>
    <n v="0.19"/>
    <n v="180.5"/>
    <n v="15"/>
    <n v="222015"/>
    <x v="2"/>
    <x v="0"/>
    <x v="1"/>
    <x v="2"/>
  </r>
  <r>
    <s v="SDE+ 2017 I"/>
    <s v="SDE1707357"/>
    <s v="Zon"/>
    <s v="2017 Zon-PV"/>
    <s v="Greens and Salads"/>
    <s v="Pieter Mastebroekweg 12"/>
    <s v="7942JZ"/>
    <s v="MEPPEL"/>
    <s v="Drenthe"/>
    <n v="6.4000000000000001E-2"/>
    <n v="60.8"/>
    <n v="15"/>
    <n v="76608"/>
    <x v="2"/>
    <x v="0"/>
    <x v="1"/>
    <x v="3"/>
  </r>
  <r>
    <s v="SDE+ 2017 I"/>
    <s v="SDE1707518"/>
    <s v="Zon"/>
    <s v="2017 Zon-PV"/>
    <s v="***"/>
    <s v="***"/>
    <s v="9343**"/>
    <s v="EEN-WEST"/>
    <s v="Drenthe"/>
    <n v="0.495"/>
    <n v="470.25"/>
    <n v="15"/>
    <n v="691268"/>
    <x v="2"/>
    <x v="0"/>
    <x v="1"/>
    <x v="6"/>
  </r>
  <r>
    <s v="SDE+ 2017 I"/>
    <s v="SDE1707640"/>
    <s v="Zon"/>
    <s v="2017 Zon-PV"/>
    <s v="Rooftop Energy B.V."/>
    <s v="Korenmaat 5"/>
    <s v="9405TL"/>
    <s v="ASSEN"/>
    <s v="Drenthe"/>
    <n v="0.33"/>
    <n v="313.5"/>
    <n v="15"/>
    <n v="380903"/>
    <x v="2"/>
    <x v="0"/>
    <x v="1"/>
    <x v="4"/>
  </r>
  <r>
    <s v="SDE+ 2017 I"/>
    <s v="SDE1708340"/>
    <s v="Zon"/>
    <s v="2017 Zon-PV"/>
    <s v="GroenLeven B.V."/>
    <s v="Achterkamp 3a"/>
    <s v="7751ZN"/>
    <s v="DALEN"/>
    <s v="Drenthe"/>
    <n v="0.27074999999999999"/>
    <n v="257.21300000000002"/>
    <n v="15"/>
    <n v="374245"/>
    <x v="2"/>
    <x v="1"/>
    <x v="1"/>
    <x v="10"/>
  </r>
  <r>
    <s v="SDE+ 2017 I"/>
    <s v="SDE1708507"/>
    <s v="Zon"/>
    <s v="2017 Zon-PV"/>
    <s v="Jansen PVA B.V."/>
    <s v="Zuidelijke Tweederdeweg 20"/>
    <s v="9521LA"/>
    <s v="NIEUW-BUINEN"/>
    <s v="Drenthe"/>
    <n v="0.47499999999999998"/>
    <n v="451.25"/>
    <n v="15"/>
    <n v="541500"/>
    <x v="2"/>
    <x v="0"/>
    <x v="1"/>
    <x v="11"/>
  </r>
  <r>
    <s v="SDE+ 2017 I"/>
    <s v="SDE1708753"/>
    <s v="Zon"/>
    <s v="2017 Zon-PV"/>
    <s v="***"/>
    <s v="***"/>
    <s v="7885**"/>
    <s v="NIEUW-DORDRECHT"/>
    <s v="Drenthe"/>
    <n v="0.12"/>
    <n v="114"/>
    <n v="15"/>
    <n v="140220"/>
    <x v="2"/>
    <x v="1"/>
    <x v="1"/>
    <x v="2"/>
  </r>
  <r>
    <s v="SDE+ 2017 II"/>
    <s v="SDE1708869"/>
    <s v="Zon"/>
    <s v="2017 Zon-PV &lt; 1 MWp"/>
    <s v="Boerenbedrijf Beuling B.V."/>
    <s v="1e Exloermond 54"/>
    <s v="9573PC"/>
    <s v="1E EXLOERMOND"/>
    <s v="Drenthe"/>
    <n v="0.13250000000000001"/>
    <n v="125.875"/>
    <n v="15"/>
    <n v="171820"/>
    <x v="2"/>
    <x v="0"/>
    <x v="1"/>
    <x v="11"/>
  </r>
  <r>
    <s v="SDE+ 2017 II"/>
    <s v="SDE1708967"/>
    <s v="Biomassa"/>
    <s v="2017 Verlengde levensduur mest/co-vergisting (HEW)"/>
    <s v="Drenthe Power B.V."/>
    <s v="Mr. J.B. Kanweg 105"/>
    <s v="9439TE"/>
    <s v="WITTEVEEN"/>
    <s v="Drenthe"/>
    <n v="3.585"/>
    <n v="21500"/>
    <n v="12"/>
    <n v="14448000"/>
    <x v="1"/>
    <x v="0"/>
    <x v="1"/>
    <x v="9"/>
  </r>
  <r>
    <s v="SDE+ 2017 I"/>
    <s v="SDE1709221"/>
    <s v="Zon"/>
    <s v="2017 Zon-PV"/>
    <s v="Harmes Pluimvee B.V."/>
    <s v="Van Echtenskanaal NZ 22"/>
    <s v="7891TL"/>
    <s v="KLAZIENAVEEN"/>
    <s v="Drenthe"/>
    <n v="0.499"/>
    <n v="474.05"/>
    <n v="15"/>
    <n v="583082"/>
    <x v="2"/>
    <x v="0"/>
    <x v="1"/>
    <x v="2"/>
  </r>
  <r>
    <s v="SDE+ 2017 I"/>
    <s v="SDE1709663"/>
    <s v="Zon"/>
    <s v="2017 Zon-PV"/>
    <s v="***"/>
    <s v="***"/>
    <s v="7991**"/>
    <s v="DWINGELOO"/>
    <s v="Drenthe"/>
    <n v="0.182"/>
    <n v="172.9"/>
    <n v="15"/>
    <n v="210074"/>
    <x v="2"/>
    <x v="0"/>
    <x v="1"/>
    <x v="0"/>
  </r>
  <r>
    <s v="SDE+ 2017 I"/>
    <s v="SDE1710958"/>
    <s v="Zon"/>
    <s v="2017 Zon-PV"/>
    <s v="***"/>
    <s v="***"/>
    <s v="7991**"/>
    <s v="DWINGELOO"/>
    <s v="Drenthe"/>
    <n v="1.1970000000000001"/>
    <n v="1137.1500000000001"/>
    <n v="15"/>
    <n v="1654554"/>
    <x v="2"/>
    <x v="0"/>
    <x v="1"/>
    <x v="0"/>
  </r>
  <r>
    <s v="SDE+ 2017 I"/>
    <s v="SDE1711249"/>
    <s v="Zon"/>
    <s v="2017 Zon-PV"/>
    <s v="GroenLeven B.V."/>
    <s v="Ceintuurbaan Noord 113-119"/>
    <s v="9301NT"/>
    <s v="RODEN"/>
    <s v="Drenthe"/>
    <n v="0.42"/>
    <n v="399"/>
    <n v="15"/>
    <n v="580545"/>
    <x v="2"/>
    <x v="1"/>
    <x v="1"/>
    <x v="6"/>
  </r>
  <r>
    <s v="SDE+ 2017 I"/>
    <s v="SDE1711967"/>
    <s v="Zon"/>
    <s v="2017 Zon-PV"/>
    <s v="***"/>
    <s v="***"/>
    <s v="9438**"/>
    <s v="GARMINGE"/>
    <s v="Drenthe"/>
    <n v="0.246"/>
    <n v="233.7"/>
    <n v="15"/>
    <n v="329122"/>
    <x v="2"/>
    <x v="0"/>
    <x v="1"/>
    <x v="5"/>
  </r>
  <r>
    <s v="SDE+ 2017 I"/>
    <s v="SDE1712285"/>
    <s v="Zon"/>
    <s v="2017 Zon-PV"/>
    <s v="***"/>
    <s v="***"/>
    <s v="9414**"/>
    <s v="HOOGHALEN"/>
    <s v="Drenthe"/>
    <n v="0.45"/>
    <n v="427.5"/>
    <n v="15"/>
    <n v="628425"/>
    <x v="2"/>
    <x v="1"/>
    <x v="1"/>
    <x v="5"/>
  </r>
  <r>
    <s v="SDE+ 2017 I"/>
    <s v="SDE1712345"/>
    <s v="Zon"/>
    <s v="2017 Zon-PV"/>
    <s v="GroenLeven B.V."/>
    <s v="Provincialeweg 1"/>
    <s v="9465TW"/>
    <s v="ANDEREN"/>
    <s v="Drenthe"/>
    <n v="0.86299999999999999"/>
    <n v="819.85"/>
    <n v="15"/>
    <n v="1192882"/>
    <x v="2"/>
    <x v="1"/>
    <x v="1"/>
    <x v="7"/>
  </r>
  <r>
    <s v="SDE+ 2017 I"/>
    <s v="SDE1712369"/>
    <s v="Zon"/>
    <s v="2017 Zon-PV"/>
    <s v="***"/>
    <s v="***"/>
    <s v="7881**"/>
    <s v="EMMER-COMPASCUUM"/>
    <s v="Drenthe"/>
    <n v="0.45"/>
    <n v="427.5"/>
    <n v="15"/>
    <n v="615600"/>
    <x v="2"/>
    <x v="0"/>
    <x v="1"/>
    <x v="2"/>
  </r>
  <r>
    <s v="SDE+ 2017 II"/>
    <s v="SDE1712420"/>
    <s v="Zon"/>
    <s v="2017 Zon-PV &lt; 1 MWp"/>
    <s v="***"/>
    <s v="***"/>
    <s v="9411**"/>
    <s v="BEILEN"/>
    <s v="Drenthe"/>
    <n v="0.15"/>
    <n v="142.5"/>
    <n v="15"/>
    <n v="177413"/>
    <x v="2"/>
    <x v="0"/>
    <x v="1"/>
    <x v="5"/>
  </r>
  <r>
    <s v="SDE+ 2017 I"/>
    <s v="SDE1713419"/>
    <s v="Zon"/>
    <s v="2017 Zon-PV"/>
    <s v="***"/>
    <s v="***"/>
    <s v="7925**"/>
    <s v="LINDE DR"/>
    <s v="Drenthe"/>
    <n v="0.45"/>
    <n v="427.5"/>
    <n v="15"/>
    <n v="538650"/>
    <x v="2"/>
    <x v="0"/>
    <x v="1"/>
    <x v="9"/>
  </r>
  <r>
    <s v="SDE+ 2017 II"/>
    <s v="SDE1714713"/>
    <s v="Wind op land"/>
    <s v="2017 Wind op land"/>
    <s v="Raedthuys WP Weijerswold B.V."/>
    <s v="Weijerswold 2"/>
    <s v="-"/>
    <s v="COEVORDEN"/>
    <s v="Drenthe"/>
    <n v="3.6"/>
    <n v="12062"/>
    <n v="15"/>
    <n v="9046500"/>
    <x v="1"/>
    <x v="1"/>
    <x v="1"/>
    <x v="10"/>
  </r>
  <r>
    <s v="SDE+ 2017 II"/>
    <s v="SDE1714829"/>
    <s v="Zon"/>
    <s v="2017 Zon-PV &lt; 1 MWp"/>
    <s v="***"/>
    <s v="***"/>
    <s v="7916**"/>
    <s v="ELIM"/>
    <s v="Drenthe"/>
    <n v="0.1"/>
    <n v="95"/>
    <n v="15"/>
    <n v="128250"/>
    <x v="2"/>
    <x v="0"/>
    <x v="1"/>
    <x v="1"/>
  </r>
  <r>
    <s v="SDE+ 2017 I"/>
    <s v="SDE1715655"/>
    <s v="Zon"/>
    <s v="2017 Zon-PV"/>
    <s v="***"/>
    <s v="***"/>
    <s v="7881**"/>
    <s v="EMMER-COMPASCUUM"/>
    <s v="Drenthe"/>
    <n v="6.2E-2"/>
    <n v="58.9"/>
    <n v="15"/>
    <n v="68913"/>
    <x v="2"/>
    <x v="0"/>
    <x v="1"/>
    <x v="2"/>
  </r>
  <r>
    <s v="SDE+ 2017 II"/>
    <s v="SDE1715749"/>
    <s v="Zon"/>
    <s v="2017 Zon-PV &lt; 1 MWp"/>
    <s v="Lidl Nederland GmbH"/>
    <s v="Noordbargerstraat 19"/>
    <s v="7811KE"/>
    <s v="EMMEN"/>
    <s v="Drenthe"/>
    <n v="0.1"/>
    <n v="95"/>
    <n v="15"/>
    <n v="118275"/>
    <x v="2"/>
    <x v="0"/>
    <x v="1"/>
    <x v="2"/>
  </r>
  <r>
    <s v="SDE+ 2017 II"/>
    <s v="SDE1716422"/>
    <s v="Zon"/>
    <s v="2017 Zon-PV &gt;= 1 MWp"/>
    <s v="Obton GreenIPP SDE 3 Management B.V."/>
    <s v="Mandeveld 12"/>
    <s v="7942KE"/>
    <s v="MEPPEL"/>
    <s v="Drenthe"/>
    <n v="3.27888"/>
    <n v="3114.9360000000001"/>
    <n v="15"/>
    <n v="3924820"/>
    <x v="2"/>
    <x v="1"/>
    <x v="1"/>
    <x v="3"/>
  </r>
  <r>
    <s v="SDE+ 2017 I"/>
    <s v="SDE1716632"/>
    <s v="Zon"/>
    <s v="2017 Zon-PV"/>
    <s v="***"/>
    <s v="***"/>
    <s v="7949**"/>
    <s v="ROGAT"/>
    <s v="Drenthe"/>
    <n v="0.2"/>
    <n v="190"/>
    <n v="15"/>
    <n v="225150"/>
    <x v="3"/>
    <x v="0"/>
    <x v="1"/>
    <x v="3"/>
  </r>
  <r>
    <s v="SDE+ 2017 I"/>
    <s v="SDE1716642"/>
    <s v="Zon"/>
    <s v="2017 Zon-PV"/>
    <s v="***"/>
    <s v="***"/>
    <s v="7873**"/>
    <s v="ODOORN"/>
    <s v="Drenthe"/>
    <n v="0.29499999999999998"/>
    <n v="280.25"/>
    <n v="15"/>
    <n v="390714"/>
    <x v="2"/>
    <x v="0"/>
    <x v="1"/>
    <x v="11"/>
  </r>
  <r>
    <s v="SDE+ 2017 II"/>
    <s v="SDE1716957"/>
    <s v="Zon"/>
    <s v="2017 Zon-PV &lt; 1 MWp"/>
    <s v="Emil Frey Vastgoed B.V."/>
    <s v="Azieweg 9"/>
    <s v="9407TC"/>
    <s v="ASSEN"/>
    <s v="Drenthe"/>
    <n v="0.13830000000000001"/>
    <n v="131.38500000000002"/>
    <n v="15"/>
    <n v="175399"/>
    <x v="2"/>
    <x v="0"/>
    <x v="1"/>
    <x v="4"/>
  </r>
  <r>
    <s v="SDE+ 2017 I"/>
    <s v="SDE1717214"/>
    <s v="Zon"/>
    <s v="2017 Zon-PV"/>
    <s v="***"/>
    <s v="***"/>
    <s v="9528**"/>
    <s v="BUINEN"/>
    <s v="Drenthe"/>
    <n v="0.33"/>
    <n v="313.5"/>
    <n v="15"/>
    <n v="460845"/>
    <x v="2"/>
    <x v="0"/>
    <x v="1"/>
    <x v="11"/>
  </r>
  <r>
    <s v="SDE+ 2017 I"/>
    <s v="SDE1717249"/>
    <s v="Zon"/>
    <s v="2017 Zon-PV"/>
    <s v="***"/>
    <s v="***"/>
    <s v="7991**"/>
    <s v="DWINGELOO"/>
    <s v="Drenthe"/>
    <n v="0.2"/>
    <n v="188.94446666666667"/>
    <n v="15"/>
    <n v="253650"/>
    <x v="2"/>
    <x v="0"/>
    <x v="1"/>
    <x v="0"/>
  </r>
  <r>
    <s v="SDE+ 2017 II"/>
    <s v="SDE1718340"/>
    <s v="Zon"/>
    <s v="2017 Zon-PV &lt; 1 MWp"/>
    <s v="***"/>
    <s v="***"/>
    <s v="7991**"/>
    <s v="DWINGELOO"/>
    <s v="Drenthe"/>
    <n v="2.8000000000000001E-2"/>
    <n v="26.6"/>
    <n v="15"/>
    <n v="25536"/>
    <x v="3"/>
    <x v="0"/>
    <x v="1"/>
    <x v="0"/>
  </r>
  <r>
    <s v="SDE+ 2017 II"/>
    <s v="SDE1718426"/>
    <s v="Zon"/>
    <s v="2017 Zon-PV &lt; 1 MWp"/>
    <s v="***"/>
    <s v="***"/>
    <s v="7881**"/>
    <s v="EMMER-COMPASCUUM"/>
    <s v="Drenthe"/>
    <n v="0.14000000000000001"/>
    <n v="133"/>
    <n v="15"/>
    <n v="177555"/>
    <x v="2"/>
    <x v="0"/>
    <x v="1"/>
    <x v="2"/>
  </r>
  <r>
    <s v="SDE+ 2017 II"/>
    <s v="SDE1718897"/>
    <s v="Zon"/>
    <s v="2017 Zon-PV &lt; 1 MWp"/>
    <s v="***"/>
    <s v="***"/>
    <s v="9497**"/>
    <s v="DONDEREN"/>
    <s v="Drenthe"/>
    <n v="0.498"/>
    <n v="473.1"/>
    <n v="15"/>
    <n v="631589"/>
    <x v="2"/>
    <x v="0"/>
    <x v="1"/>
    <x v="8"/>
  </r>
  <r>
    <s v="SDE+ 2017 II"/>
    <s v="SDE1719059"/>
    <s v="Zon"/>
    <s v="2017 Zon-PV &lt; 1 MWp"/>
    <s v="Vereniging Onderwijsbureau Meppel in coöperatief verband U.A."/>
    <s v="Industrieweg 15-20"/>
    <s v="7944HT"/>
    <s v="MEPPEL"/>
    <s v="Drenthe"/>
    <n v="0.02"/>
    <n v="19"/>
    <n v="15"/>
    <n v="25080"/>
    <x v="2"/>
    <x v="0"/>
    <x v="1"/>
    <x v="3"/>
  </r>
  <r>
    <s v="SDE+ 2017 I"/>
    <s v="SDE1719291"/>
    <s v="Zon"/>
    <s v="2017 Zon-PV"/>
    <s v="***"/>
    <s v="***"/>
    <s v="9443**"/>
    <s v="SCHOONLOO"/>
    <s v="Drenthe"/>
    <n v="0.4975"/>
    <n v="472.625"/>
    <n v="15"/>
    <n v="687670"/>
    <x v="2"/>
    <x v="0"/>
    <x v="1"/>
    <x v="7"/>
  </r>
  <r>
    <s v="SDE+ 2017 I"/>
    <s v="SDE1719445"/>
    <s v="Zon"/>
    <s v="2017 Zon-PV"/>
    <s v="***"/>
    <s v="***"/>
    <s v="7935**"/>
    <s v="EURSINGE GEM DE WOLDEN"/>
    <s v="Drenthe"/>
    <n v="0.15"/>
    <n v="142.5"/>
    <n v="15"/>
    <n v="168863"/>
    <x v="2"/>
    <x v="1"/>
    <x v="1"/>
    <x v="9"/>
  </r>
  <r>
    <s v="SDE+ 2017 I"/>
    <s v="SDE1719458"/>
    <s v="Zon"/>
    <s v="2017 Zon-PV"/>
    <s v="***"/>
    <s v="***"/>
    <s v="7874**"/>
    <s v="ODOORNERVEEN"/>
    <s v="Drenthe"/>
    <n v="0.155"/>
    <n v="147.25"/>
    <n v="15"/>
    <n v="185535"/>
    <x v="2"/>
    <x v="0"/>
    <x v="1"/>
    <x v="11"/>
  </r>
  <r>
    <s v="SDE+ 2017 II"/>
    <s v="SDE1719957"/>
    <s v="Zon"/>
    <s v="2017 Zon-PV &lt; 1 MWp"/>
    <s v="Ro-ann B.V."/>
    <s v="Hoofdstraat 140a"/>
    <s v="7755NN"/>
    <s v="DALERVEEN"/>
    <s v="Drenthe"/>
    <n v="0.189"/>
    <n v="179.55"/>
    <n v="15"/>
    <n v="277918"/>
    <x v="2"/>
    <x v="0"/>
    <x v="1"/>
    <x v="10"/>
  </r>
  <r>
    <s v="SDE+ 2017 II"/>
    <s v="SDE1721335"/>
    <s v="Zon"/>
    <s v="2017 Zon-PV &lt; 1 MWp"/>
    <s v="***"/>
    <s v="***"/>
    <s v="9471**"/>
    <s v="ZUIDLAREN"/>
    <s v="Drenthe"/>
    <n v="8.8999999999999996E-2"/>
    <n v="84.55"/>
    <n v="15"/>
    <n v="112875"/>
    <x v="2"/>
    <x v="0"/>
    <x v="1"/>
    <x v="8"/>
  </r>
  <r>
    <s v="SDE+ 2017 I"/>
    <s v="SDE1721832"/>
    <s v="Zon"/>
    <s v="2017 Zon-PV"/>
    <s v="Biosisto B.V."/>
    <s v="Martin Luther Kingweg 3"/>
    <s v="9403PA"/>
    <s v="ASSEN"/>
    <s v="Drenthe"/>
    <n v="1.9800000000000002E-2"/>
    <n v="18.809999999999999"/>
    <n v="15"/>
    <n v="18340"/>
    <x v="2"/>
    <x v="0"/>
    <x v="1"/>
    <x v="4"/>
  </r>
  <r>
    <s v="SDE+ 2017 II"/>
    <s v="SDE1723159"/>
    <s v="Biomassa warmte"/>
    <s v="2017 Ketel vaste biomassa &lt; 5 MW (HW)"/>
    <s v="***"/>
    <s v="***"/>
    <s v="9414**"/>
    <s v="HOOGHALEN"/>
    <s v="Drenthe"/>
    <n v="0.5"/>
    <n v="1500"/>
    <n v="12"/>
    <n v="486000"/>
    <x v="1"/>
    <x v="0"/>
    <x v="1"/>
    <x v="5"/>
  </r>
  <r>
    <s v="SDE+ 2017 II"/>
    <s v="SDE1724372"/>
    <s v="Zon"/>
    <s v="2017 Zon-PV &lt; 1 MWp"/>
    <s v="Atlantis Vastgoed B.V."/>
    <s v="Atlantis 3"/>
    <s v="7821AX"/>
    <s v="EMMEN"/>
    <s v="Drenthe"/>
    <n v="3.9E-2"/>
    <n v="37.049999999999997"/>
    <n v="15"/>
    <n v="35013"/>
    <x v="2"/>
    <x v="0"/>
    <x v="1"/>
    <x v="2"/>
  </r>
  <r>
    <s v="SDE+ 2017 I"/>
    <s v="SDE1724393"/>
    <s v="Zon"/>
    <s v="2017 Zon-PV"/>
    <s v="***"/>
    <s v="***"/>
    <s v="9458**"/>
    <s v="BALLOO"/>
    <s v="Drenthe"/>
    <n v="0.18"/>
    <n v="170.05"/>
    <n v="15"/>
    <n v="253935"/>
    <x v="2"/>
    <x v="0"/>
    <x v="1"/>
    <x v="7"/>
  </r>
  <r>
    <s v="SDE+ 2017 I"/>
    <s v="SDE1724954"/>
    <s v="Zon"/>
    <s v="2017 Zon-PV"/>
    <s v="Vriend Duurzaam B.V."/>
    <s v="Grutto 20"/>
    <s v="7741LD"/>
    <s v="COEVORDEN"/>
    <s v="Drenthe"/>
    <n v="7.1040000000000006E-2"/>
    <n v="67.488"/>
    <n v="15"/>
    <n v="85035"/>
    <x v="2"/>
    <x v="1"/>
    <x v="1"/>
    <x v="10"/>
  </r>
  <r>
    <s v="SDE+ 2017 I"/>
    <s v="SDE1725068"/>
    <s v="Zon"/>
    <s v="2017 Zon-PV"/>
    <s v="Sunrock Investments B.V."/>
    <s v="Nijbracht 43"/>
    <s v="7821CB"/>
    <s v="EMMEN"/>
    <s v="Drenthe"/>
    <n v="0.33900000000000002"/>
    <n v="322.05"/>
    <n v="15"/>
    <n v="357476"/>
    <x v="2"/>
    <x v="1"/>
    <x v="1"/>
    <x v="2"/>
  </r>
  <r>
    <s v="SDE+ 2017 I"/>
    <s v="SDE1725488"/>
    <s v="Zon"/>
    <s v="2017 Zon-PV"/>
    <s v="Rooftop Energy B.V."/>
    <s v="Stroetenweg 15"/>
    <s v="9449PD"/>
    <s v="NOOITGEDACHT"/>
    <s v="Drenthe"/>
    <n v="0.4"/>
    <n v="380"/>
    <n v="15"/>
    <n v="461700"/>
    <x v="2"/>
    <x v="0"/>
    <x v="1"/>
    <x v="7"/>
  </r>
  <r>
    <s v="SDE+ 2017 I"/>
    <s v="SDE1726375"/>
    <s v="Zon"/>
    <s v="2017 Zon-PV"/>
    <s v="H.S. Groep B.V."/>
    <s v="Dorpsstraat 2"/>
    <s v="9474TA"/>
    <s v="ZUIDLAARDERVEEN"/>
    <s v="Drenthe"/>
    <n v="0.2"/>
    <n v="190"/>
    <n v="15"/>
    <n v="233700"/>
    <x v="2"/>
    <x v="0"/>
    <x v="1"/>
    <x v="8"/>
  </r>
  <r>
    <s v="SDE+ 2017 I"/>
    <s v="SDE1726533"/>
    <s v="Zon"/>
    <s v="2017 Zon-PV"/>
    <s v="***"/>
    <s v="***"/>
    <s v="7891**"/>
    <s v="KLAZIENAVEEN"/>
    <s v="Drenthe"/>
    <n v="0.10199999999999999"/>
    <n v="96.9"/>
    <n v="15"/>
    <n v="114827"/>
    <x v="2"/>
    <x v="0"/>
    <x v="1"/>
    <x v="2"/>
  </r>
  <r>
    <s v="SDE+ 2017 I"/>
    <s v="SDE1726888"/>
    <s v="Zon"/>
    <s v="2017 Zon-PV"/>
    <s v="Huisveste C.V."/>
    <s v="Schepersmaat 4 a"/>
    <s v="9405TA"/>
    <s v="ASSEN"/>
    <s v="Drenthe"/>
    <n v="0.4995"/>
    <n v="474.52499999999998"/>
    <n v="15"/>
    <n v="633491"/>
    <x v="2"/>
    <x v="1"/>
    <x v="1"/>
    <x v="4"/>
  </r>
  <r>
    <s v="SDE+ 2017 I"/>
    <s v="SDE1726910"/>
    <s v="Zon"/>
    <s v="2017 Zon-PV"/>
    <s v="***"/>
    <s v="***"/>
    <s v="9573**"/>
    <s v="1E EXLOERMOND"/>
    <s v="Drenthe"/>
    <n v="0.48599999999999999"/>
    <n v="461.7"/>
    <n v="15"/>
    <n v="574817"/>
    <x v="2"/>
    <x v="1"/>
    <x v="1"/>
    <x v="11"/>
  </r>
  <r>
    <s v="SDE+ 2017 I"/>
    <s v="SDE1727099"/>
    <s v="Zon"/>
    <s v="2017 Zon-PV"/>
    <s v="Sunrock Investments B.V."/>
    <s v="Nijbracht 76"/>
    <s v="7821CA"/>
    <s v="EMMEN"/>
    <s v="Drenthe"/>
    <n v="0.441"/>
    <n v="418.95"/>
    <n v="15"/>
    <n v="465035"/>
    <x v="2"/>
    <x v="1"/>
    <x v="1"/>
    <x v="2"/>
  </r>
  <r>
    <s v="SDE+ 2017 II"/>
    <s v="SDE1728582"/>
    <s v="Zon"/>
    <s v="2017 Zon-PV &lt; 1 MWp"/>
    <s v="Lefier Emmen"/>
    <s v="Hooggoorns 16"/>
    <s v="7812AM"/>
    <s v="EMMEN"/>
    <s v="Drenthe"/>
    <n v="6.1199999999999997E-2"/>
    <n v="58.14"/>
    <n v="15"/>
    <n v="68896"/>
    <x v="2"/>
    <x v="0"/>
    <x v="1"/>
    <x v="2"/>
  </r>
  <r>
    <s v="SDE+ 2017 II"/>
    <s v="SDE1728748"/>
    <s v="Zon"/>
    <s v="2017 Zon-PV &lt; 1 MWp"/>
    <s v="Roose &amp; Roose B.V."/>
    <s v="Hoofdstraat 122"/>
    <s v="7901JV"/>
    <s v="HOOGEVEEN"/>
    <s v="Drenthe"/>
    <n v="0.10100000000000001"/>
    <n v="95.95"/>
    <n v="15"/>
    <n v="128094"/>
    <x v="2"/>
    <x v="0"/>
    <x v="1"/>
    <x v="1"/>
  </r>
  <r>
    <s v="SDE+ 2017 II"/>
    <s v="SDE1728769"/>
    <s v="Zon"/>
    <s v="2017 Zon-PV &lt; 1 MWp"/>
    <s v="***"/>
    <s v="***"/>
    <s v="7887**"/>
    <s v="ERICA"/>
    <s v="Drenthe"/>
    <n v="0.16794000000000001"/>
    <n v="148.9068"/>
    <n v="15"/>
    <n v="201025"/>
    <x v="2"/>
    <x v="0"/>
    <x v="1"/>
    <x v="2"/>
  </r>
  <r>
    <s v="SDE+ 2017 I"/>
    <s v="SDE1729721"/>
    <s v="Zon"/>
    <s v="2017 Zon-PV"/>
    <s v="GroenLeven B.V."/>
    <s v="Setheweg 45"/>
    <s v="7942LA"/>
    <s v="MEPPEL"/>
    <s v="Drenthe"/>
    <n v="0.51700000000000002"/>
    <n v="491.15"/>
    <n v="15"/>
    <n v="714624"/>
    <x v="2"/>
    <x v="1"/>
    <x v="1"/>
    <x v="3"/>
  </r>
  <r>
    <s v="SDE+ 2017 I"/>
    <s v="SDE1730424"/>
    <s v="Zon"/>
    <s v="2017 Zon-PV"/>
    <s v="GroenLeven B.V."/>
    <s v="Nieuwe Schuttingkanaal WZ 60"/>
    <s v="7895TK"/>
    <s v="ROSWINKEL"/>
    <s v="Drenthe"/>
    <n v="0.58799999999999997"/>
    <n v="558.6"/>
    <n v="15"/>
    <n v="812763"/>
    <x v="2"/>
    <x v="1"/>
    <x v="1"/>
    <x v="2"/>
  </r>
  <r>
    <s v="SDE+ 2017 I"/>
    <s v="SDE1730539"/>
    <s v="Zon"/>
    <s v="2017 Zon-PV"/>
    <s v="GroenLeven B.V."/>
    <s v="Ericasestraat 31"/>
    <s v="7887GA"/>
    <s v="ERICA"/>
    <s v="Drenthe"/>
    <n v="0.17271"/>
    <n v="164.07499999999999"/>
    <n v="15"/>
    <n v="238730"/>
    <x v="2"/>
    <x v="1"/>
    <x v="1"/>
    <x v="2"/>
  </r>
  <r>
    <s v="SDE+ 2017 II"/>
    <s v="SDE1730810"/>
    <s v="Zon"/>
    <s v="2017 Zon-PV &lt; 1 MWp"/>
    <s v="***"/>
    <s v="***"/>
    <s v="9491**"/>
    <s v="ZEIJEN"/>
    <s v="Drenthe"/>
    <n v="0.498"/>
    <n v="473.1"/>
    <n v="15"/>
    <n v="631589"/>
    <x v="2"/>
    <x v="0"/>
    <x v="1"/>
    <x v="8"/>
  </r>
  <r>
    <s v="SDE+ 2017 I"/>
    <s v="SDE1731000"/>
    <s v="Zon"/>
    <s v="2017 Zon-PV"/>
    <s v="***"/>
    <s v="***"/>
    <s v="9521**"/>
    <s v="NIEUW-BUINEN"/>
    <s v="Drenthe"/>
    <n v="0.28000000000000003"/>
    <n v="266"/>
    <n v="15"/>
    <n v="391020"/>
    <x v="2"/>
    <x v="1"/>
    <x v="1"/>
    <x v="11"/>
  </r>
  <r>
    <s v="SDE+ 2017 I"/>
    <s v="SDE1731135"/>
    <s v="Zon"/>
    <s v="2017 Zon-PV"/>
    <s v="Buro Bloemen B.V."/>
    <s v="Mr. J.B. Kanweg 105"/>
    <s v="9439TE"/>
    <s v="WITTEVEEN"/>
    <s v="Drenthe"/>
    <n v="0.499"/>
    <n v="474.05"/>
    <n v="15"/>
    <n v="668411"/>
    <x v="2"/>
    <x v="0"/>
    <x v="1"/>
    <x v="9"/>
  </r>
  <r>
    <s v="SDE+ 2017 I"/>
    <s v="SDE1731351"/>
    <s v="Zon"/>
    <s v="2017 Zon-PV"/>
    <s v="***"/>
    <s v="***"/>
    <s v="7811**"/>
    <s v="EMMEN"/>
    <s v="Drenthe"/>
    <n v="0.13600000000000001"/>
    <n v="129.19999999999999"/>
    <n v="15"/>
    <n v="158916"/>
    <x v="2"/>
    <x v="1"/>
    <x v="1"/>
    <x v="2"/>
  </r>
  <r>
    <s v="SDE+ 2017 I"/>
    <s v="SDE1731705"/>
    <s v="Zon"/>
    <s v="2017 Zon-PV"/>
    <s v="Pluimveebedrijf Huiskes B.V."/>
    <s v="Nieuwe Dijk 2"/>
    <s v="7921XC"/>
    <s v="ZUIDWOLDE DR"/>
    <s v="Drenthe"/>
    <n v="0.12"/>
    <n v="114"/>
    <n v="15"/>
    <n v="157320"/>
    <x v="2"/>
    <x v="0"/>
    <x v="1"/>
    <x v="9"/>
  </r>
  <r>
    <s v="SDE+ 2017 I"/>
    <s v="SDE1731724"/>
    <s v="Zon"/>
    <s v="2017 Zon-PV"/>
    <s v="Zonnepark Fieldlab B.V."/>
    <s v="Zonnepark Oranjepoort fieldlab"/>
    <s v="-"/>
    <s v="NIEUW-DORDRECHT"/>
    <s v="Drenthe"/>
    <n v="0.85199999999999998"/>
    <n v="809.4"/>
    <n v="15"/>
    <n v="1177677"/>
    <x v="3"/>
    <x v="1"/>
    <x v="1"/>
    <x v="2"/>
  </r>
  <r>
    <s v="SDE+ 2017 I"/>
    <s v="SDE1731739"/>
    <s v="Zon"/>
    <s v="2017 Zon-PV"/>
    <s v="***"/>
    <s v="***"/>
    <s v="9523**"/>
    <s v="DROUWENERMOND"/>
    <s v="Drenthe"/>
    <n v="0.17799999999999999"/>
    <n v="169.1"/>
    <n v="15"/>
    <n v="248577"/>
    <x v="2"/>
    <x v="0"/>
    <x v="1"/>
    <x v="11"/>
  </r>
  <r>
    <s v="SDE+ 2017 II"/>
    <s v="SDE1733493"/>
    <s v="Zon"/>
    <s v="2017 Zon-PV &lt; 1 MWp"/>
    <s v="Dutch Durables Energy 1 B.V."/>
    <s v="Oliemolenweg 4a"/>
    <s v="7944HX"/>
    <s v="MEPPEL"/>
    <s v="Drenthe"/>
    <n v="0.33479999999999999"/>
    <n v="318.06"/>
    <n v="15"/>
    <n v="400756"/>
    <x v="2"/>
    <x v="1"/>
    <x v="1"/>
    <x v="3"/>
  </r>
  <r>
    <s v="SDE+ 2017 I"/>
    <s v="SDE1734261"/>
    <s v="Zon"/>
    <s v="2017 Zon-PV"/>
    <s v="***"/>
    <s v="***"/>
    <s v="7824**"/>
    <s v="EMMEN"/>
    <s v="Drenthe"/>
    <n v="9.5000000000000001E-2"/>
    <n v="90.25"/>
    <n v="15"/>
    <n v="105593"/>
    <x v="2"/>
    <x v="1"/>
    <x v="1"/>
    <x v="2"/>
  </r>
  <r>
    <s v="SDE+ 2017 II"/>
    <s v="SDE1734647"/>
    <s v="Wind op land"/>
    <s v="2017 Wind op land"/>
    <s v="HulteWind B.V."/>
    <s v="Bellweg 19"/>
    <s v="7741LH"/>
    <s v="COEVORDEN"/>
    <s v="Drenthe"/>
    <n v="6.4"/>
    <n v="19255"/>
    <n v="15"/>
    <n v="14441250"/>
    <x v="1"/>
    <x v="0"/>
    <x v="1"/>
    <x v="10"/>
  </r>
  <r>
    <s v="SDE+ 2017 I"/>
    <s v="SDE1735373"/>
    <s v="Zon"/>
    <s v="2017 Zon-PV"/>
    <s v="Stichting Zorggroep Drenthe"/>
    <s v="Hooiweg 18"/>
    <s v="9761GR"/>
    <s v="EELDE"/>
    <s v="Drenthe"/>
    <n v="0.14662500000000001"/>
    <n v="139.29399999999998"/>
    <n v="15"/>
    <n v="175511"/>
    <x v="2"/>
    <x v="1"/>
    <x v="1"/>
    <x v="8"/>
  </r>
  <r>
    <s v="SDE+ 2017 I"/>
    <s v="SDE1735704"/>
    <s v="Zon"/>
    <s v="2017 Zon-PV"/>
    <s v="***"/>
    <s v="***"/>
    <s v="7884**"/>
    <s v="BARGER-COMPASCUUM"/>
    <s v="Drenthe"/>
    <n v="0.16300000000000001"/>
    <n v="154.85"/>
    <n v="15"/>
    <n v="178852"/>
    <x v="2"/>
    <x v="0"/>
    <x v="1"/>
    <x v="2"/>
  </r>
  <r>
    <s v="SDE+ 2017 I"/>
    <s v="SDE1735920"/>
    <s v="Zon"/>
    <s v="2017 Zon-PV"/>
    <s v="***"/>
    <s v="***"/>
    <s v="-"/>
    <s v="WACHTUM"/>
    <s v="Drenthe"/>
    <n v="4.8490000000000002"/>
    <n v="4606.55"/>
    <n v="15"/>
    <n v="6080646"/>
    <x v="3"/>
    <x v="1"/>
    <x v="1"/>
    <x v="10"/>
  </r>
  <r>
    <s v="SDE+ 2017 I"/>
    <s v="SDE1736146"/>
    <s v="Zon"/>
    <s v="2017 Zon-PV"/>
    <s v="***"/>
    <s v="***"/>
    <s v="7846**"/>
    <s v="NOORD-SLEEN"/>
    <s v="Drenthe"/>
    <n v="7.4999999999999997E-2"/>
    <n v="71.25"/>
    <n v="15"/>
    <n v="89775"/>
    <x v="2"/>
    <x v="0"/>
    <x v="1"/>
    <x v="10"/>
  </r>
  <r>
    <s v="SDE+ 2017 II"/>
    <s v="SDE1736959"/>
    <s v="Zon"/>
    <s v="2017 Zon-PV &gt;= 1 MWp"/>
    <s v="HMO"/>
    <s v="Industrieweg 19"/>
    <s v="7944HT"/>
    <s v="MEPPEL"/>
    <s v="Drenthe"/>
    <n v="1.83077"/>
    <n v="1739.232"/>
    <n v="15"/>
    <n v="2374052"/>
    <x v="2"/>
    <x v="1"/>
    <x v="1"/>
    <x v="3"/>
  </r>
  <r>
    <s v="SDE+ 2017 I"/>
    <s v="SDE1737442"/>
    <s v="Zon"/>
    <s v="2017 Zon-PV"/>
    <s v="GroenLeven B.V."/>
    <s v="Oldeveen 12"/>
    <s v="7855TE"/>
    <s v="MEPPEN"/>
    <s v="Drenthe"/>
    <n v="0.21204000000000001"/>
    <n v="201.43800000000002"/>
    <n v="15"/>
    <n v="293093"/>
    <x v="2"/>
    <x v="1"/>
    <x v="1"/>
    <x v="10"/>
  </r>
  <r>
    <s v="SDE+ 2017 I"/>
    <s v="SDE1737709"/>
    <s v="Zon"/>
    <s v="2017 Zon-PV"/>
    <s v="***"/>
    <s v="***"/>
    <s v="9343**"/>
    <s v="EEN-WEST"/>
    <s v="Drenthe"/>
    <n v="0.16300000000000001"/>
    <n v="154.85"/>
    <n v="15"/>
    <n v="192789"/>
    <x v="2"/>
    <x v="0"/>
    <x v="1"/>
    <x v="6"/>
  </r>
  <r>
    <s v="SDE+ 2017 I"/>
    <s v="SDE1738028"/>
    <s v="Zon"/>
    <s v="2017 Zon-PV"/>
    <s v="Zonnepark Vloeivelden Hollandia B.V."/>
    <s v="Zonnepark Hollandia Exloermond"/>
    <s v="-"/>
    <s v="ODOORN"/>
    <s v="Drenthe"/>
    <n v="30.318999999999999"/>
    <n v="28803.05"/>
    <n v="15"/>
    <n v="33267523"/>
    <x v="3"/>
    <x v="1"/>
    <x v="1"/>
    <x v="11"/>
  </r>
  <r>
    <s v="SDE+ 2017 II"/>
    <s v="SDE1738057"/>
    <s v="Zon"/>
    <s v="2017 Zon-PV &lt; 1 MWp"/>
    <s v="Ucosan B.V."/>
    <s v="Dwazziewegen 13"/>
    <s v="9301ZR"/>
    <s v="RODEN"/>
    <s v="Drenthe"/>
    <n v="0.49"/>
    <n v="465.5"/>
    <n v="15"/>
    <n v="586530"/>
    <x v="2"/>
    <x v="0"/>
    <x v="1"/>
    <x v="6"/>
  </r>
  <r>
    <s v="SDE+ 2017 I"/>
    <s v="SDE1738306"/>
    <s v="Zon"/>
    <s v="2017 Zon-PV"/>
    <s v="***"/>
    <s v="***"/>
    <s v="7831**"/>
    <s v="NIEUW-WEERDINGE"/>
    <s v="Drenthe"/>
    <n v="0.30957000000000001"/>
    <n v="294.09199999999998"/>
    <n v="15"/>
    <n v="436727"/>
    <x v="2"/>
    <x v="0"/>
    <x v="1"/>
    <x v="2"/>
  </r>
  <r>
    <s v="SDE+ 2017 II"/>
    <s v="SDE1739158"/>
    <s v="Zon"/>
    <s v="2017 Zon-PV &lt; 1 MWp"/>
    <s v="H. Meints Beheer B.V."/>
    <s v="Leemdijk 14b"/>
    <s v="9422CL"/>
    <s v="SMILDE"/>
    <s v="Drenthe"/>
    <n v="0.2"/>
    <n v="190"/>
    <n v="15"/>
    <n v="239400"/>
    <x v="2"/>
    <x v="0"/>
    <x v="1"/>
    <x v="5"/>
  </r>
  <r>
    <s v="SDE+ 2017 I"/>
    <s v="SDE1739595"/>
    <s v="Zon"/>
    <s v="2017 Zon-PV"/>
    <s v="***"/>
    <s v="***"/>
    <s v="-"/>
    <s v="SLEEN"/>
    <s v="Drenthe"/>
    <n v="9.66"/>
    <n v="9177"/>
    <n v="15"/>
    <n v="11150055"/>
    <x v="3"/>
    <x v="1"/>
    <x v="1"/>
    <x v="10"/>
  </r>
  <r>
    <s v="SDE+ 2017 II"/>
    <s v="SDE1739955"/>
    <s v="Zon"/>
    <s v="2017 Zon-PV &lt; 1 MWp"/>
    <s v="***"/>
    <s v="***"/>
    <s v="9497**"/>
    <s v="DONDEREN"/>
    <s v="Drenthe"/>
    <n v="0.498"/>
    <n v="473.1"/>
    <n v="15"/>
    <n v="631589"/>
    <x v="2"/>
    <x v="1"/>
    <x v="1"/>
    <x v="8"/>
  </r>
  <r>
    <s v="SDE+ 2017 I"/>
    <s v="SDE1740352"/>
    <s v="Zon"/>
    <s v="2017 Zon-PV"/>
    <s v="C.S.G. Dingstede"/>
    <s v="Gerard Doustraat 13"/>
    <s v="7944HD"/>
    <s v="MEPPEL"/>
    <s v="Drenthe"/>
    <n v="0.4"/>
    <n v="377.88886666666662"/>
    <n v="15"/>
    <n v="524400"/>
    <x v="2"/>
    <x v="0"/>
    <x v="1"/>
    <x v="3"/>
  </r>
  <r>
    <s v="SDE+ 2017 II"/>
    <s v="SDE1740814"/>
    <s v="Zon"/>
    <s v="2017 Zon-PV &lt; 1 MWp"/>
    <s v="***"/>
    <s v="***"/>
    <s v="7961**"/>
    <s v="RUINERWOLD"/>
    <s v="Drenthe"/>
    <n v="3.7124999999999998E-2"/>
    <n v="35.268999999999998"/>
    <n v="15"/>
    <n v="43910"/>
    <x v="2"/>
    <x v="0"/>
    <x v="1"/>
    <x v="9"/>
  </r>
  <r>
    <s v="SDE+ 2017 II"/>
    <s v="SDE1742136"/>
    <s v="Zon"/>
    <s v="2017 Zon-PV &lt; 1 MWp"/>
    <s v="Greenledwalls Assen B.V."/>
    <s v="Amerikaweg 16"/>
    <s v="9407TK"/>
    <s v="ASSEN"/>
    <s v="Drenthe"/>
    <n v="0.11"/>
    <n v="104.5"/>
    <n v="15"/>
    <n v="100320"/>
    <x v="3"/>
    <x v="0"/>
    <x v="1"/>
    <x v="4"/>
  </r>
  <r>
    <s v="SDE+ 2017 II"/>
    <s v="SDE1742624"/>
    <s v="Zon"/>
    <s v="2017 Zon-PV &lt; 1 MWp"/>
    <s v="Stad &amp; Esch Lyceum"/>
    <s v="Ezingerweg 52"/>
    <s v="7943AZ"/>
    <s v="MEPPEL"/>
    <s v="Drenthe"/>
    <n v="0.34699999999999998"/>
    <n v="329.65"/>
    <n v="15"/>
    <n v="410415"/>
    <x v="2"/>
    <x v="0"/>
    <x v="1"/>
    <x v="3"/>
  </r>
  <r>
    <s v="SDE+ 2017 I"/>
    <s v="SDE1743539"/>
    <s v="Zon"/>
    <s v="2017 Zon-PV"/>
    <s v="***"/>
    <s v="***"/>
    <s v="7935**"/>
    <s v="EURSINGE GEM DE WOLDEN"/>
    <s v="Drenthe"/>
    <n v="0.2"/>
    <n v="190"/>
    <n v="15"/>
    <n v="225150"/>
    <x v="2"/>
    <x v="1"/>
    <x v="1"/>
    <x v="9"/>
  </r>
  <r>
    <s v="SDE+ 2017 II"/>
    <s v="SDE1743641"/>
    <s v="Zon"/>
    <s v="2017 Zon-PV &lt; 1 MWp"/>
    <s v="Today Solar Energy B.V."/>
    <s v="Green Modem 30 Coevorden"/>
    <s v="-"/>
    <s v="COEVORDEN"/>
    <s v="Drenthe"/>
    <n v="0.4"/>
    <n v="380"/>
    <n v="15"/>
    <n v="507300"/>
    <x v="2"/>
    <x v="0"/>
    <x v="1"/>
    <x v="10"/>
  </r>
  <r>
    <s v="SDE+ 2017 II"/>
    <s v="SDE1743920"/>
    <s v="Zon"/>
    <s v="2017 Zon-PV &lt; 1 MWp"/>
    <s v="***"/>
    <s v="***"/>
    <s v="7958**"/>
    <s v="KOEKANGE"/>
    <s v="Drenthe"/>
    <n v="0.22500000000000001"/>
    <n v="213.75"/>
    <n v="15"/>
    <n v="288563"/>
    <x v="2"/>
    <x v="0"/>
    <x v="1"/>
    <x v="9"/>
  </r>
  <r>
    <s v="SDE+ 2017 I"/>
    <s v="SDE1744090"/>
    <s v="Zon"/>
    <s v="2017 Zon-PV"/>
    <s v="Meppeler Voetbalvereniging Alcides"/>
    <s v="Ambachtsweg 11"/>
    <s v="7943AE"/>
    <s v="MEPPEL"/>
    <s v="Drenthe"/>
    <n v="2.5000000000000001E-2"/>
    <n v="23.75"/>
    <n v="15"/>
    <n v="28144"/>
    <x v="2"/>
    <x v="1"/>
    <x v="1"/>
    <x v="3"/>
  </r>
  <r>
    <s v="SDE+ 2017 I"/>
    <s v="SDE1744189"/>
    <s v="Zon"/>
    <s v="2017 Zon-PV"/>
    <s v="***"/>
    <s v="***"/>
    <s v="9422**"/>
    <s v="SMILDE"/>
    <s v="Drenthe"/>
    <n v="0.26500000000000001"/>
    <n v="251.75"/>
    <n v="15"/>
    <n v="370073"/>
    <x v="2"/>
    <x v="0"/>
    <x v="1"/>
    <x v="5"/>
  </r>
  <r>
    <s v="SDE+ 2017 I"/>
    <s v="SDE1744720"/>
    <s v="Zon"/>
    <s v="2017 Zon-PV"/>
    <s v="Zonneakker de Watering C.V."/>
    <s v="Dwarspad 2 A"/>
    <s v="-"/>
    <s v="COEVORDEN"/>
    <s v="Drenthe"/>
    <n v="5.6159999999999997"/>
    <n v="5335.2"/>
    <n v="15"/>
    <n v="7042464"/>
    <x v="3"/>
    <x v="0"/>
    <x v="1"/>
    <x v="10"/>
  </r>
  <r>
    <s v="SDE+ 2017 I"/>
    <s v="SDE1744797"/>
    <s v="Zon"/>
    <s v="2017 Zon-PV"/>
    <s v="Sunrock Investments B.V."/>
    <s v="Nijbracht 53"/>
    <s v="7821CB"/>
    <s v="EMMEN"/>
    <s v="Drenthe"/>
    <n v="0.91"/>
    <n v="864.5"/>
    <n v="15"/>
    <n v="959595"/>
    <x v="2"/>
    <x v="1"/>
    <x v="1"/>
    <x v="2"/>
  </r>
  <r>
    <s v="SDE+ 2017 I"/>
    <s v="SDE1744889"/>
    <s v="Zon"/>
    <s v="2017 Zon-PV"/>
    <s v="Kilse Flora"/>
    <s v="Grutto 7"/>
    <s v="7741LD"/>
    <s v="COEVORDEN"/>
    <s v="Drenthe"/>
    <n v="0.48"/>
    <n v="456"/>
    <n v="15"/>
    <n v="677160"/>
    <x v="2"/>
    <x v="0"/>
    <x v="1"/>
    <x v="10"/>
  </r>
  <r>
    <s v="SDE+ 2017 II"/>
    <s v="SDE1744952"/>
    <s v="Zon"/>
    <s v="2017 Zon-PV &lt; 1 MWp"/>
    <s v="Stichting Hondsrug College locatie &quot;De Marke&quot;"/>
    <s v="Emmalaan 25-26"/>
    <s v="7822JB"/>
    <s v="EMMEN"/>
    <s v="Drenthe"/>
    <n v="0.121"/>
    <n v="114.95"/>
    <n v="15"/>
    <n v="151734"/>
    <x v="2"/>
    <x v="0"/>
    <x v="1"/>
    <x v="2"/>
  </r>
  <r>
    <s v="SDE+ 2017 I"/>
    <s v="SDE1745201"/>
    <s v="Zon"/>
    <s v="2017 Zon-PV"/>
    <s v="***"/>
    <s v="***"/>
    <s v="9341**"/>
    <s v="VEENHUIZEN"/>
    <s v="Drenthe"/>
    <n v="0.48899999999999999"/>
    <n v="464.55"/>
    <n v="15"/>
    <n v="682889"/>
    <x v="2"/>
    <x v="0"/>
    <x v="1"/>
    <x v="10"/>
  </r>
  <r>
    <s v="SDE+ 2017 II"/>
    <s v="SDE1745260"/>
    <s v="Biomassa warmte"/>
    <s v="2017 Ketel vaste biomassa &lt; 5 MW (HW)"/>
    <s v="Jansen PVA B.V."/>
    <s v="Zuidelijke Tweederdeweg 20"/>
    <s v="9521LA"/>
    <s v="NIEUW-BUINEN"/>
    <s v="Drenthe"/>
    <n v="0.51100000000000001"/>
    <n v="1503"/>
    <n v="12"/>
    <n v="486972"/>
    <x v="1"/>
    <x v="0"/>
    <x v="1"/>
    <x v="11"/>
  </r>
  <r>
    <s v="SDE+ 2017 II"/>
    <s v="SDE1745353"/>
    <s v="Zon"/>
    <s v="2017 Zon-PV &lt; 1 MWp"/>
    <s v="Parkingware B.V."/>
    <s v="Veenakkers 50"/>
    <s v="9511TA"/>
    <s v="GIETERVEEN"/>
    <s v="Drenthe"/>
    <n v="0.34799999999999998"/>
    <n v="330.6"/>
    <n v="15"/>
    <n v="441351"/>
    <x v="2"/>
    <x v="1"/>
    <x v="1"/>
    <x v="7"/>
  </r>
  <r>
    <s v="SDE+ 2017 I"/>
    <s v="SDE1745473"/>
    <s v="Zon"/>
    <s v="2017 Zon-PV"/>
    <s v="Rooftop Energy B.V."/>
    <s v="Stroetenweg 37"/>
    <s v="9449PD"/>
    <s v="NOOITGEDACHT"/>
    <s v="Drenthe"/>
    <n v="0.13"/>
    <n v="123.5"/>
    <n v="15"/>
    <n v="150053"/>
    <x v="2"/>
    <x v="0"/>
    <x v="1"/>
    <x v="7"/>
  </r>
  <r>
    <s v="SDE+ 2017 I"/>
    <s v="SDE1746546"/>
    <s v="Zon"/>
    <s v="2017 Zon-PV"/>
    <s v="***"/>
    <s v="***"/>
    <s v="7881**"/>
    <s v="EMMER-COMPASCUUM"/>
    <s v="Drenthe"/>
    <n v="0.2"/>
    <n v="190"/>
    <n v="15"/>
    <n v="267900"/>
    <x v="2"/>
    <x v="0"/>
    <x v="1"/>
    <x v="2"/>
  </r>
  <r>
    <s v="SDE+ 2017 II"/>
    <s v="SDE1746666"/>
    <s v="Zon"/>
    <s v="2017 Zon-PV &lt; 1 MWp"/>
    <s v="Stichting Maatschappij van Weldadigheid"/>
    <s v="Majoor van Swietenlaan 1a"/>
    <s v="8382CE"/>
    <s v="FREDERIKSOORD"/>
    <s v="Drenthe"/>
    <n v="0.159"/>
    <n v="151.05000000000001"/>
    <n v="15"/>
    <n v="240968"/>
    <x v="2"/>
    <x v="0"/>
    <x v="1"/>
    <x v="0"/>
  </r>
  <r>
    <s v="SDE+ 2017 II"/>
    <s v="SDE1746784"/>
    <s v="Zon"/>
    <s v="2017 Zon-PV &lt; 1 MWp"/>
    <s v="***"/>
    <s v="***"/>
    <s v="9491**"/>
    <s v="ZEIJEN"/>
    <s v="Drenthe"/>
    <n v="0.499"/>
    <n v="474.05"/>
    <n v="15"/>
    <n v="632857"/>
    <x v="2"/>
    <x v="0"/>
    <x v="1"/>
    <x v="8"/>
  </r>
  <r>
    <s v="SDE+ 2017 I"/>
    <s v="SDE1746850"/>
    <s v="Zon"/>
    <s v="2017 Zon-PV"/>
    <s v="Zonnepark Gasselternijveen B.V."/>
    <s v="Gasselternijveen"/>
    <s v="-"/>
    <s v="GASSELTE"/>
    <s v="Drenthe"/>
    <n v="3.1930000000000001"/>
    <n v="3033.35"/>
    <n v="15"/>
    <n v="3776521"/>
    <x v="3"/>
    <x v="1"/>
    <x v="1"/>
    <x v="7"/>
  </r>
  <r>
    <s v="SDE+ 2017 I"/>
    <s v="SDE1747190"/>
    <s v="Zon"/>
    <s v="2017 Zon-PV"/>
    <s v="Lidl Nederland GmbH"/>
    <s v="Valkenveld 119"/>
    <s v="7827HD"/>
    <s v="EMMEN"/>
    <s v="Drenthe"/>
    <n v="0.09"/>
    <n v="85.5"/>
    <n v="15"/>
    <n v="106448"/>
    <x v="2"/>
    <x v="0"/>
    <x v="1"/>
    <x v="2"/>
  </r>
  <r>
    <s v="SDE+ 2017 I"/>
    <s v="SDE1747896"/>
    <s v="Zon"/>
    <s v="2017 Zon-PV"/>
    <s v="***"/>
    <s v="***"/>
    <s v="9444**"/>
    <s v="GROLLOO"/>
    <s v="Drenthe"/>
    <n v="0.48499999999999999"/>
    <n v="460.75"/>
    <n v="15"/>
    <n v="684214"/>
    <x v="2"/>
    <x v="1"/>
    <x v="1"/>
    <x v="7"/>
  </r>
  <r>
    <s v="SDE+ 2017 II"/>
    <s v="SDE1747945"/>
    <s v="Zon"/>
    <s v="2017 Zon-PV &lt; 1 MWp"/>
    <s v="Van Geel Chrysanten Erica B.V."/>
    <s v="Beekweg 24"/>
    <s v="7887TN"/>
    <s v="ERICA"/>
    <s v="Drenthe"/>
    <n v="0.20899999999999999"/>
    <n v="198.55"/>
    <n v="15"/>
    <n v="265065"/>
    <x v="2"/>
    <x v="0"/>
    <x v="1"/>
    <x v="2"/>
  </r>
  <r>
    <s v="SDE+ 2017 I"/>
    <s v="SDE1748218"/>
    <s v="Zon"/>
    <s v="2017 Zon-PV"/>
    <s v="***"/>
    <s v="***"/>
    <s v="7812**"/>
    <s v="EMMEN"/>
    <s v="Drenthe"/>
    <n v="0.113"/>
    <n v="107.35"/>
    <n v="15"/>
    <n v="127210"/>
    <x v="2"/>
    <x v="0"/>
    <x v="1"/>
    <x v="2"/>
  </r>
  <r>
    <s v="SDE+ 2017 I"/>
    <s v="SDE1748742"/>
    <s v="Zon"/>
    <s v="2017 Zon-PV"/>
    <s v="***"/>
    <s v="***"/>
    <s v="7991**"/>
    <s v="DWINGELOO"/>
    <s v="Drenthe"/>
    <n v="0.373"/>
    <n v="354.35"/>
    <n v="15"/>
    <n v="515580"/>
    <x v="2"/>
    <x v="0"/>
    <x v="1"/>
    <x v="0"/>
  </r>
  <r>
    <s v="SDE+ 2017 I"/>
    <s v="SDE1748889"/>
    <s v="Zon"/>
    <s v="2017 Zon-PV"/>
    <s v="Autoschade Muus B.V."/>
    <s v="Pottenbakkerstraat 8"/>
    <s v="9403VK"/>
    <s v="ASSEN"/>
    <s v="Drenthe"/>
    <n v="0.04"/>
    <n v="38"/>
    <n v="15"/>
    <n v="37620"/>
    <x v="2"/>
    <x v="1"/>
    <x v="1"/>
    <x v="4"/>
  </r>
  <r>
    <s v="SDE+ 2017 I"/>
    <s v="SDE1749178"/>
    <s v="Zon"/>
    <s v="2017 Zon-PV"/>
    <s v="***"/>
    <s v="***"/>
    <s v="9411**"/>
    <s v="BEILEN"/>
    <s v="Drenthe"/>
    <n v="0.19"/>
    <n v="180.5"/>
    <n v="15"/>
    <n v="268043"/>
    <x v="2"/>
    <x v="0"/>
    <x v="1"/>
    <x v="5"/>
  </r>
  <r>
    <s v="SDE+ 2017 II"/>
    <s v="SDE1749267"/>
    <s v="Zon"/>
    <s v="2017 Zon-PV &lt; 1 MWp"/>
    <s v="***"/>
    <s v="***"/>
    <s v="9421**"/>
    <s v="BOVENSMILDE"/>
    <s v="Drenthe"/>
    <n v="0.23599999999999999"/>
    <n v="224.2"/>
    <n v="15"/>
    <n v="302670"/>
    <x v="2"/>
    <x v="0"/>
    <x v="1"/>
    <x v="5"/>
  </r>
  <r>
    <s v="SDE+ 2017 I"/>
    <s v="SDE1750107"/>
    <s v="Zon"/>
    <s v="2017 Zon-PV"/>
    <s v="Voetbalvereniging Dwingeloo"/>
    <s v="Westeinde 1"/>
    <s v="7991RS"/>
    <s v="DWINGELOO"/>
    <s v="Drenthe"/>
    <n v="1.7399999999999999E-2"/>
    <n v="16.529999999999998"/>
    <n v="15"/>
    <n v="19589"/>
    <x v="2"/>
    <x v="0"/>
    <x v="1"/>
    <x v="0"/>
  </r>
  <r>
    <s v="SDE+ 2017 II"/>
    <s v="SDE1751455"/>
    <s v="Zon"/>
    <s v="2017 Zon-PV &lt; 1 MWp"/>
    <s v="Stichting Interzorg Noord-Nederland"/>
    <s v="van Heuven Goedhartlaan 4"/>
    <s v="9406CE"/>
    <s v="ASSEN"/>
    <s v="Drenthe"/>
    <n v="5.0999999999999997E-2"/>
    <n v="48.45"/>
    <n v="15"/>
    <n v="61047"/>
    <x v="2"/>
    <x v="0"/>
    <x v="1"/>
    <x v="4"/>
  </r>
  <r>
    <s v="SDE+ 2017 II"/>
    <s v="SDE1751818"/>
    <s v="Zon"/>
    <s v="2017 Zon-PV &lt; 1 MWp"/>
    <s v="Stichting Christelijke Onderwijsgroep Drenthe"/>
    <s v="Wethouder Bergerweg 2a"/>
    <s v="9406XP"/>
    <s v="ASSEN"/>
    <s v="Drenthe"/>
    <n v="5.7970000000000001E-2"/>
    <n v="55.072000000000003"/>
    <n v="15"/>
    <n v="69391"/>
    <x v="2"/>
    <x v="0"/>
    <x v="1"/>
    <x v="4"/>
  </r>
  <r>
    <s v="SDE+ 2017 I"/>
    <s v="SDE1753063"/>
    <s v="Zon"/>
    <s v="2017 Zon-PV"/>
    <s v="Gezondheidscentrum Woldzoom"/>
    <s v="Woldzoom 2"/>
    <s v="9301RA"/>
    <s v="RODEN"/>
    <s v="Drenthe"/>
    <n v="1.4999999999999999E-2"/>
    <n v="14.25"/>
    <n v="15"/>
    <n v="21162"/>
    <x v="2"/>
    <x v="0"/>
    <x v="0"/>
    <x v="6"/>
  </r>
  <r>
    <s v="SDE+ 2017 I"/>
    <s v="SDE1753883"/>
    <s v="Zon"/>
    <s v="2017 Zon-PV"/>
    <s v="***"/>
    <s v="***"/>
    <s v="9418**"/>
    <s v="WIJSTER"/>
    <s v="Drenthe"/>
    <n v="0.26"/>
    <n v="247"/>
    <n v="15"/>
    <n v="363090"/>
    <x v="2"/>
    <x v="1"/>
    <x v="1"/>
    <x v="5"/>
  </r>
  <r>
    <s v="SDE+ 2017 II"/>
    <s v="SDE1754055"/>
    <s v="Zon"/>
    <s v="2017 Zon-PV &lt; 1 MWp"/>
    <s v="Stichting Carmelcollege"/>
    <s v="Wendeling 59"/>
    <s v="7824TB"/>
    <s v="EMMEN"/>
    <s v="Drenthe"/>
    <n v="0.22"/>
    <n v="209"/>
    <n v="15"/>
    <n v="253935"/>
    <x v="2"/>
    <x v="0"/>
    <x v="1"/>
    <x v="2"/>
  </r>
  <r>
    <s v="SDE+ Tender Monomest 2017"/>
    <s v="SDE1754166"/>
    <s v="Biomassa"/>
    <s v="2017 Tender monomest (HEW)"/>
    <s v="Coöperatie Jumpstart U.A."/>
    <s v="Eikenlaan 10"/>
    <s v="9341AL"/>
    <s v="VEENHUIZEN"/>
    <s v="Drenthe"/>
    <n v="0.17100000000000001"/>
    <n v="1047"/>
    <n v="12"/>
    <n v="1193580"/>
    <x v="1"/>
    <x v="1"/>
    <x v="1"/>
    <x v="10"/>
  </r>
  <r>
    <s v="SDE+ 2017 I"/>
    <s v="SDE1754445"/>
    <s v="Zon"/>
    <s v="2017 Zon-PV"/>
    <s v="***"/>
    <s v="***"/>
    <s v="7917**"/>
    <s v="GEESBRUG"/>
    <s v="Drenthe"/>
    <n v="0.32600000000000001"/>
    <n v="309.7"/>
    <n v="15"/>
    <n v="450614"/>
    <x v="2"/>
    <x v="0"/>
    <x v="1"/>
    <x v="10"/>
  </r>
  <r>
    <s v="SDE+ 2017 II"/>
    <s v="SDE1754778"/>
    <s v="Wind op land"/>
    <s v="2017 Wind op land"/>
    <s v="Coevorden Weijerswold Exploitatie B.V."/>
    <s v="Weijerswold Oost W4"/>
    <s v="-"/>
    <s v="COEVORDEN"/>
    <s v="Drenthe"/>
    <n v="3.6"/>
    <n v="11816.75"/>
    <n v="15"/>
    <n v="9668250"/>
    <x v="1"/>
    <x v="1"/>
    <x v="1"/>
    <x v="10"/>
  </r>
  <r>
    <s v="SDE+ 2017 I"/>
    <s v="SDE1755283"/>
    <s v="Zon"/>
    <s v="2017 Zon-PV"/>
    <s v="Zonnepark Oranjepoort B.V."/>
    <s v="Oosterveenseweg 1-tr"/>
    <s v="-"/>
    <s v="NIEUW-DORDRECHT"/>
    <s v="Drenthe"/>
    <n v="30.684999999999999"/>
    <n v="29150.75"/>
    <n v="15"/>
    <n v="42414342"/>
    <x v="3"/>
    <x v="0"/>
    <x v="1"/>
    <x v="2"/>
  </r>
  <r>
    <s v="SDE+ 2017 I"/>
    <s v="SDE1755751"/>
    <s v="Zon"/>
    <s v="2017 Zon-PV"/>
    <s v="Subtropisch Zwemparadijs Aqualaren"/>
    <s v="Lemferdingerlaan 1"/>
    <s v="9765AR"/>
    <s v="PATERSWOLDE"/>
    <s v="Drenthe"/>
    <n v="0.1"/>
    <n v="95"/>
    <n v="15"/>
    <n v="116850"/>
    <x v="3"/>
    <x v="0"/>
    <x v="1"/>
    <x v="8"/>
  </r>
  <r>
    <s v="SDE+ 2017 I"/>
    <s v="SDE1756217"/>
    <s v="Zon"/>
    <s v="2017 Zon-PV"/>
    <s v="***"/>
    <s v="***"/>
    <s v="7824**"/>
    <s v="EMMEN"/>
    <s v="Drenthe"/>
    <n v="0.249"/>
    <n v="236.55"/>
    <n v="15"/>
    <n v="276764"/>
    <x v="2"/>
    <x v="0"/>
    <x v="1"/>
    <x v="2"/>
  </r>
  <r>
    <s v="SDE+ 2017 I"/>
    <s v="SDE1756987"/>
    <s v="Zon"/>
    <s v="2017 Zon-PV"/>
    <s v="***"/>
    <s v="***"/>
    <s v="7891**"/>
    <s v="KLAZIENAVEEN"/>
    <s v="Drenthe"/>
    <n v="0.20499999999999999"/>
    <n v="194.75"/>
    <n v="15"/>
    <n v="227858"/>
    <x v="2"/>
    <x v="0"/>
    <x v="1"/>
    <x v="2"/>
  </r>
  <r>
    <s v="SDE+ 2017 I"/>
    <s v="SDE1757582"/>
    <s v="Zon"/>
    <s v="2017 Zon-PV"/>
    <s v="***"/>
    <s v="***"/>
    <s v="9761**"/>
    <s v="EELDE"/>
    <s v="Drenthe"/>
    <n v="1"/>
    <n v="950"/>
    <n v="15"/>
    <n v="1339500"/>
    <x v="2"/>
    <x v="1"/>
    <x v="1"/>
    <x v="8"/>
  </r>
  <r>
    <s v="SDE+ 2017 I"/>
    <s v="SDE1757860"/>
    <s v="Zon"/>
    <s v="2017 Zon-PV"/>
    <s v="Holtrop-van der Vlist B.V."/>
    <s v="Transportweg 4"/>
    <s v="9405PR"/>
    <s v="ASSEN"/>
    <s v="Drenthe"/>
    <n v="0.155"/>
    <n v="147.25"/>
    <n v="15"/>
    <n v="214249"/>
    <x v="2"/>
    <x v="0"/>
    <x v="1"/>
    <x v="4"/>
  </r>
  <r>
    <s v="SDE+ 2017 II"/>
    <s v="SDE1758074"/>
    <s v="Zon"/>
    <s v="2017 Zon-PV &lt; 1 MWp"/>
    <s v="Boom B.V."/>
    <s v="Rabroekenweg 20"/>
    <s v="7942JE"/>
    <s v="MEPPEL"/>
    <s v="Drenthe"/>
    <n v="0.248"/>
    <n v="235.6"/>
    <n v="15"/>
    <n v="314526"/>
    <x v="2"/>
    <x v="0"/>
    <x v="1"/>
    <x v="3"/>
  </r>
  <r>
    <s v="SDE+ 2017 I"/>
    <s v="SDE1760101"/>
    <s v="Zon"/>
    <s v="2017 Zon-PV"/>
    <s v="Sunrock Investments B.V."/>
    <s v="Nijbracht 80"/>
    <s v="7821CA"/>
    <s v="EMMEN"/>
    <s v="Drenthe"/>
    <n v="0.441"/>
    <n v="418.95"/>
    <n v="15"/>
    <n v="465035"/>
    <x v="2"/>
    <x v="1"/>
    <x v="1"/>
    <x v="2"/>
  </r>
  <r>
    <s v="SDE+ 2017 II"/>
    <s v="SDE1760111"/>
    <s v="Zon"/>
    <s v="2017 Zon-PV &lt; 1 MWp"/>
    <s v="Boerenbedrijf Beuling B.V."/>
    <s v="1e Exloermond 115"/>
    <s v="9573PG"/>
    <s v="1E EXLOERMOND"/>
    <s v="Drenthe"/>
    <n v="3.9750000000000001E-2"/>
    <n v="37.763000000000005"/>
    <n v="15"/>
    <n v="51547"/>
    <x v="2"/>
    <x v="0"/>
    <x v="1"/>
    <x v="11"/>
  </r>
  <r>
    <s v="SDE+ 2017 I"/>
    <s v="SDE1760404"/>
    <s v="Zon"/>
    <s v="2017 Zon-PV"/>
    <s v="***"/>
    <s v="***"/>
    <s v="7921**"/>
    <s v="ZUIDWOLDE DR"/>
    <s v="Drenthe"/>
    <n v="0.11"/>
    <n v="104.5"/>
    <n v="15"/>
    <n v="123833"/>
    <x v="2"/>
    <x v="0"/>
    <x v="1"/>
    <x v="9"/>
  </r>
  <r>
    <s v="SDE+ Tender Monomest 2017"/>
    <s v="SDE1760781"/>
    <s v="Biomassa"/>
    <s v="2017 Tender monomest (HEW)"/>
    <s v="Coöperatie Jumpstart U.A."/>
    <s v="Verlengde Scholtenskanaal Oostzijde 23"/>
    <s v="7881JR"/>
    <s v="EMMER-COMPASCUUM"/>
    <s v="Drenthe"/>
    <n v="0.17100000000000001"/>
    <n v="1047"/>
    <n v="12"/>
    <n v="1193580"/>
    <x v="1"/>
    <x v="1"/>
    <x v="1"/>
    <x v="2"/>
  </r>
  <r>
    <s v="SDE+ 2017 I"/>
    <s v="SDE1762062"/>
    <s v="Zon"/>
    <s v="2017 Zon-PV"/>
    <s v="Zonnepark Energielandgoed Eelde B.V."/>
    <s v="Machlaan 14a"/>
    <s v="9761TK"/>
    <s v="EELDE"/>
    <s v="Drenthe"/>
    <n v="29.463000000000001"/>
    <n v="27989.85"/>
    <n v="15"/>
    <n v="35267211"/>
    <x v="3"/>
    <x v="0"/>
    <x v="1"/>
    <x v="8"/>
  </r>
  <r>
    <s v="SDE+ 2017 I"/>
    <s v="SDE1762071"/>
    <s v="Zon"/>
    <s v="2017 Zon-PV"/>
    <s v="Groengas Beilen B.V."/>
    <s v="Brunstingerveld 8"/>
    <s v="9411VJ"/>
    <s v="BEILEN"/>
    <s v="Drenthe"/>
    <n v="0.499"/>
    <n v="474.05"/>
    <n v="15"/>
    <n v="668411"/>
    <x v="2"/>
    <x v="1"/>
    <x v="1"/>
    <x v="5"/>
  </r>
  <r>
    <s v="SDE+ 2017 I"/>
    <s v="SDE1762104"/>
    <s v="Zon"/>
    <s v="2017 Zon-PV"/>
    <s v="***"/>
    <s v="***"/>
    <s v="9422**"/>
    <s v="SMILDE"/>
    <s v="Drenthe"/>
    <n v="0.41499999999999998"/>
    <n v="394.25"/>
    <n v="15"/>
    <n v="585462"/>
    <x v="2"/>
    <x v="1"/>
    <x v="1"/>
    <x v="5"/>
  </r>
  <r>
    <s v="SDE+ 2017 I"/>
    <s v="SDE1762124"/>
    <s v="Zon"/>
    <s v="2017 Zon-PV"/>
    <s v="***"/>
    <s v="***"/>
    <s v="9446**"/>
    <s v="AMEN"/>
    <s v="Drenthe"/>
    <n v="0.17"/>
    <n v="161.5"/>
    <n v="15"/>
    <n v="198645"/>
    <x v="2"/>
    <x v="0"/>
    <x v="1"/>
    <x v="7"/>
  </r>
  <r>
    <s v="SDE+ 2017 I"/>
    <s v="SDE1762408"/>
    <s v="Zon"/>
    <s v="2017 Zon-PV"/>
    <s v="***"/>
    <s v="***"/>
    <s v="7910**"/>
    <s v="NIEUWEROORD"/>
    <s v="Drenthe"/>
    <n v="0.16"/>
    <n v="152"/>
    <n v="15"/>
    <n v="191520"/>
    <x v="2"/>
    <x v="1"/>
    <x v="1"/>
    <x v="1"/>
  </r>
  <r>
    <s v="SDE+ 2017 I"/>
    <s v="SDE1762473"/>
    <s v="Zon"/>
    <s v="2017 Zon-PV"/>
    <s v="GroenLeven B.V."/>
    <s v="Kibbelslaglaan 6"/>
    <s v="9496TB"/>
    <s v="BUNNE"/>
    <s v="Drenthe"/>
    <n v="0.28499999999999998"/>
    <n v="234.65"/>
    <n v="15"/>
    <n v="393942"/>
    <x v="2"/>
    <x v="0"/>
    <x v="1"/>
    <x v="8"/>
  </r>
  <r>
    <s v="SDE+ 2017 II"/>
    <s v="SDE1763820"/>
    <s v="Zon"/>
    <s v="2017 Zon-PV &lt; 1 MWp"/>
    <s v="Stagoed Investment B.V."/>
    <s v="Winkler Prinsstraat 11"/>
    <s v="9403AZ"/>
    <s v="ASSEN"/>
    <s v="Drenthe"/>
    <n v="0.189"/>
    <n v="179.55"/>
    <n v="15"/>
    <n v="172368"/>
    <x v="2"/>
    <x v="0"/>
    <x v="1"/>
    <x v="4"/>
  </r>
  <r>
    <s v="SDE+ 2017 II"/>
    <s v="SDE1764076"/>
    <s v="Zon"/>
    <s v="2017 Zon-PV &lt; 1 MWp"/>
    <s v="Gemeente Assen"/>
    <s v="Weiersstraat 1"/>
    <s v="9401ET"/>
    <s v="ASSEN"/>
    <s v="Drenthe"/>
    <n v="0.20599999999999999"/>
    <n v="195.7"/>
    <n v="15"/>
    <n v="246582"/>
    <x v="2"/>
    <x v="0"/>
    <x v="1"/>
    <x v="4"/>
  </r>
  <r>
    <s v="SDE+ 2017 I"/>
    <s v="SDE1764198"/>
    <s v="Zon"/>
    <s v="2017 Zon-PV"/>
    <s v="***"/>
    <s v="***"/>
    <s v="9488**"/>
    <s v="ZEIJERVELD"/>
    <s v="Drenthe"/>
    <n v="0.495"/>
    <n v="470.25"/>
    <n v="15"/>
    <n v="691268"/>
    <x v="2"/>
    <x v="0"/>
    <x v="1"/>
    <x v="4"/>
  </r>
  <r>
    <s v="SDE+ 2017 II"/>
    <s v="SDE1764824"/>
    <s v="Wind op land"/>
    <s v="2017 Wind op land"/>
    <s v="Coevorden Weijerswold Exploitatie B.V."/>
    <s v="Weijerswold Oost W3"/>
    <s v="-"/>
    <s v="COEVORDEN"/>
    <s v="Drenthe"/>
    <n v="3.6"/>
    <n v="12314"/>
    <n v="15"/>
    <n v="9235500"/>
    <x v="1"/>
    <x v="1"/>
    <x v="1"/>
    <x v="10"/>
  </r>
  <r>
    <s v="SDE+ 2017 I"/>
    <s v="SDE1765032"/>
    <s v="Zon"/>
    <s v="2017 Zon-PV"/>
    <s v="GroenLeven B.V."/>
    <s v="De Musels 2-a"/>
    <s v="9411VN"/>
    <s v="BEILEN"/>
    <s v="Drenthe"/>
    <n v="21.803000000000001"/>
    <n v="20712.849999999999"/>
    <n v="15"/>
    <n v="26098191"/>
    <x v="3"/>
    <x v="1"/>
    <x v="1"/>
    <x v="5"/>
  </r>
  <r>
    <s v="SDE+ 2017 I"/>
    <s v="SDE1765126"/>
    <s v="Zon"/>
    <s v="2017 Zon-PV"/>
    <s v="***"/>
    <s v="***"/>
    <s v="7926**"/>
    <s v="KERKENVELD"/>
    <s v="Drenthe"/>
    <n v="0.17499999999999999"/>
    <n v="166.25"/>
    <n v="15"/>
    <n v="241894"/>
    <x v="2"/>
    <x v="1"/>
    <x v="1"/>
    <x v="9"/>
  </r>
  <r>
    <s v="SDE+ 2017 II"/>
    <s v="SDE1765259"/>
    <s v="Zon"/>
    <s v="2017 Zon-PV &lt; 1 MWp"/>
    <s v="Lidl Nederland GmbH"/>
    <s v="Zijtak WZ 1"/>
    <s v="7833BA"/>
    <s v="NIEUW-AMSTERDAM"/>
    <s v="Drenthe"/>
    <n v="0.1"/>
    <n v="95"/>
    <n v="15"/>
    <n v="118275"/>
    <x v="2"/>
    <x v="0"/>
    <x v="1"/>
    <x v="2"/>
  </r>
  <r>
    <s v="SDE+ 2017 I"/>
    <s v="SDE1765273"/>
    <s v="Zon"/>
    <s v="2017 Zon-PV"/>
    <s v="***"/>
    <s v="***"/>
    <s v="7831**"/>
    <s v="NIEUW-WEERDINGE"/>
    <s v="Drenthe"/>
    <n v="0.32500000000000001"/>
    <n v="308.75"/>
    <n v="15"/>
    <n v="435338"/>
    <x v="2"/>
    <x v="0"/>
    <x v="1"/>
    <x v="2"/>
  </r>
  <r>
    <s v="SDE+ 2017 II"/>
    <s v="SDE1766186"/>
    <s v="Zon"/>
    <s v="2017 Zon-PV &lt; 1 MWp"/>
    <s v="***"/>
    <s v="***"/>
    <s v="7986**"/>
    <s v="WITTELTE"/>
    <s v="Drenthe"/>
    <n v="0.21199999999999999"/>
    <n v="201.4"/>
    <n v="15"/>
    <n v="274911"/>
    <x v="2"/>
    <x v="0"/>
    <x v="1"/>
    <x v="0"/>
  </r>
  <r>
    <s v="SDE+ 2017 I"/>
    <s v="SDE1766652"/>
    <s v="Zon"/>
    <s v="2017 Zon-PV"/>
    <s v="Sunrock Investments B.V."/>
    <s v="Nijbracht 39"/>
    <s v="7821CB"/>
    <s v="EMMEN"/>
    <s v="Drenthe"/>
    <n v="0.33900000000000002"/>
    <n v="322.05"/>
    <n v="15"/>
    <n v="357476"/>
    <x v="2"/>
    <x v="1"/>
    <x v="1"/>
    <x v="2"/>
  </r>
  <r>
    <s v="SDE+ 2017 I"/>
    <s v="SDE1766703"/>
    <s v="Zon"/>
    <s v="2017 Zon-PV"/>
    <s v="GroenLeven B.V."/>
    <s v="Nieuwe Schuttingkanaal WZ 30"/>
    <s v="7895TK"/>
    <s v="ROSWINKEL"/>
    <s v="Drenthe"/>
    <n v="0.78600000000000003"/>
    <n v="746.7"/>
    <n v="15"/>
    <n v="1086449"/>
    <x v="2"/>
    <x v="1"/>
    <x v="1"/>
    <x v="2"/>
  </r>
  <r>
    <s v="SDE+ 2017 I"/>
    <s v="SDE1766804"/>
    <s v="Zon"/>
    <s v="2017 Zon-PV"/>
    <s v="***"/>
    <s v="***"/>
    <s v="7751**"/>
    <s v="DALEN"/>
    <s v="Drenthe"/>
    <n v="0.2"/>
    <n v="190"/>
    <n v="15"/>
    <n v="273600"/>
    <x v="2"/>
    <x v="0"/>
    <x v="1"/>
    <x v="10"/>
  </r>
  <r>
    <s v="SDE+ 2017 I"/>
    <s v="SDE1767509"/>
    <s v="Zon"/>
    <s v="2017 Zon-PV"/>
    <s v="***"/>
    <s v="***"/>
    <s v="7983**"/>
    <s v="WAPSE"/>
    <s v="Drenthe"/>
    <n v="0.17249999999999999"/>
    <n v="163.875"/>
    <n v="15"/>
    <n v="206483"/>
    <x v="2"/>
    <x v="0"/>
    <x v="1"/>
    <x v="0"/>
  </r>
  <r>
    <s v="SDE+ 2017 I"/>
    <s v="SDE1768105"/>
    <s v="Zon"/>
    <s v="2017 Zon-PV"/>
    <s v="***"/>
    <s v="***"/>
    <s v="9521**"/>
    <s v="NIEUW-BUINEN"/>
    <s v="Drenthe"/>
    <n v="0.49"/>
    <n v="465.5"/>
    <n v="15"/>
    <n v="691268"/>
    <x v="2"/>
    <x v="0"/>
    <x v="1"/>
    <x v="11"/>
  </r>
  <r>
    <s v="SDE+ 2017 I"/>
    <s v="SDE1768462"/>
    <s v="Zon"/>
    <s v="2017 Zon-PV"/>
    <s v="GroenLeven B.V."/>
    <s v="Strengdijk 40"/>
    <s v="7887TG"/>
    <s v="ERICA"/>
    <s v="Drenthe"/>
    <n v="0.50900000000000001"/>
    <n v="483.55"/>
    <n v="15"/>
    <n v="703566"/>
    <x v="2"/>
    <x v="1"/>
    <x v="1"/>
    <x v="2"/>
  </r>
  <r>
    <s v="SDE+ 2017 I"/>
    <s v="SDE1768607"/>
    <s v="Zon"/>
    <s v="2017 Zon-PV"/>
    <s v="***"/>
    <s v="***"/>
    <s v="7894**"/>
    <s v="ZWARTEMEER"/>
    <s v="Drenthe"/>
    <n v="0.33500000000000002"/>
    <n v="289.96113333333335"/>
    <n v="15"/>
    <n v="400995"/>
    <x v="2"/>
    <x v="0"/>
    <x v="1"/>
    <x v="2"/>
  </r>
  <r>
    <s v="SDE+ 2017 I"/>
    <s v="SDE1768822"/>
    <s v="Zon"/>
    <s v="2017 Zon-PV"/>
    <s v="Bouwmaatschappij Vuurboom B.V."/>
    <s v="Zuiderdiep 563a"/>
    <s v="7876BH"/>
    <s v="VALTHERMOND"/>
    <s v="Drenthe"/>
    <n v="0.10349999999999999"/>
    <n v="98.325000000000003"/>
    <n v="15"/>
    <n v="123890"/>
    <x v="2"/>
    <x v="0"/>
    <x v="1"/>
    <x v="11"/>
  </r>
  <r>
    <s v="SDE+ 2017 II"/>
    <s v="SDE1769706"/>
    <s v="Zon"/>
    <s v="2017 Zon-PV &lt; 1 MWp"/>
    <s v="***"/>
    <s v="***"/>
    <s v="7881**"/>
    <s v="EMMER-COMPASCUUM"/>
    <s v="Drenthe"/>
    <n v="0.297375"/>
    <n v="282.50600000000003"/>
    <n v="15"/>
    <n v="385621"/>
    <x v="2"/>
    <x v="0"/>
    <x v="1"/>
    <x v="2"/>
  </r>
  <r>
    <s v="SDE+ 2017 II"/>
    <s v="SDE1769765"/>
    <s v="Zon"/>
    <s v="2017 Zon-PV &lt; 1 MWp"/>
    <s v="***"/>
    <s v="***"/>
    <s v="7921**"/>
    <s v="ZUIDWOLDE DR"/>
    <s v="Drenthe"/>
    <n v="0.15"/>
    <n v="142.5"/>
    <n v="15"/>
    <n v="190238"/>
    <x v="2"/>
    <x v="0"/>
    <x v="1"/>
    <x v="9"/>
  </r>
  <r>
    <s v="SDE+ 2017 I"/>
    <s v="SDE1769859"/>
    <s v="Zon"/>
    <s v="2017 Zon-PV"/>
    <s v="Stichting Tinten Consulting"/>
    <s v="Schoolstraat 1"/>
    <s v="9461AA"/>
    <s v="GIETEN"/>
    <s v="Drenthe"/>
    <n v="0.06"/>
    <n v="57"/>
    <n v="15"/>
    <n v="53865"/>
    <x v="2"/>
    <x v="0"/>
    <x v="1"/>
    <x v="7"/>
  </r>
  <r>
    <s v="SDE+ 2017 II"/>
    <s v="SDE1770102"/>
    <s v="Wind op land"/>
    <s v="2017 Wind op land"/>
    <s v="Coevorden Zuid Exploitatie B.V."/>
    <s v="Hulteweg Zuid"/>
    <s v="-"/>
    <s v="COEVORDEN"/>
    <s v="Drenthe"/>
    <n v="3.6"/>
    <n v="11940"/>
    <n v="15"/>
    <n v="8955000"/>
    <x v="1"/>
    <x v="1"/>
    <x v="1"/>
    <x v="10"/>
  </r>
  <r>
    <s v="SDE+ 2017 I"/>
    <s v="SDE1771117"/>
    <s v="Zon"/>
    <s v="2017 Zon-PV"/>
    <s v="Landbouwbedrijf Kloosterman B.V."/>
    <s v="Middenraai 22"/>
    <s v="7910TK"/>
    <s v="NIEUWEROORD"/>
    <s v="Drenthe"/>
    <n v="0.499"/>
    <n v="474.05"/>
    <n v="15"/>
    <n v="689743"/>
    <x v="2"/>
    <x v="0"/>
    <x v="1"/>
    <x v="1"/>
  </r>
  <r>
    <s v="SDE+ 2017 I"/>
    <s v="SDE1771134"/>
    <s v="Zon"/>
    <s v="2017 Zon-PV"/>
    <s v="GroenLeven B.V."/>
    <s v="Eerste Bokslootweg 17"/>
    <s v="7821AT"/>
    <s v="EMMEN"/>
    <s v="Drenthe"/>
    <n v="7.875"/>
    <n v="7481.25"/>
    <n v="15"/>
    <n v="10885219"/>
    <x v="2"/>
    <x v="1"/>
    <x v="1"/>
    <x v="2"/>
  </r>
  <r>
    <s v="SDE+ 2017 I"/>
    <s v="SDE1771211"/>
    <s v="Zon"/>
    <s v="2017 Zon-PV"/>
    <s v="***"/>
    <s v="***"/>
    <s v="9497**"/>
    <s v="DONDEREN"/>
    <s v="Drenthe"/>
    <n v="0.495"/>
    <n v="470.25"/>
    <n v="15"/>
    <n v="592515"/>
    <x v="2"/>
    <x v="0"/>
    <x v="1"/>
    <x v="8"/>
  </r>
  <r>
    <s v="SDE+ 2017 I"/>
    <s v="SDE1771341"/>
    <s v="Zon"/>
    <s v="2017 Zon-PV"/>
    <s v="***"/>
    <s v="***"/>
    <s v="9449**"/>
    <s v="NOOITGEDACHT"/>
    <s v="Drenthe"/>
    <n v="0.2"/>
    <n v="190"/>
    <n v="15"/>
    <n v="282150"/>
    <x v="2"/>
    <x v="0"/>
    <x v="1"/>
    <x v="7"/>
  </r>
  <r>
    <s v="SDE+ 2017 I"/>
    <s v="SDE1771708"/>
    <s v="Zon"/>
    <s v="2017 Zon-PV"/>
    <s v="GroenLeven B.V."/>
    <s v="Markeweg 17"/>
    <s v="9307PC"/>
    <s v="STEENBERGEN DR"/>
    <s v="Drenthe"/>
    <n v="0.23300000000000001"/>
    <n v="221.35"/>
    <n v="15"/>
    <n v="322065"/>
    <x v="2"/>
    <x v="1"/>
    <x v="1"/>
    <x v="6"/>
  </r>
  <r>
    <s v="SDE+ 2017 I"/>
    <s v="SDE1771855"/>
    <s v="Zon"/>
    <s v="2017 Zon-PV"/>
    <s v="Zonnepark Coevorden B.V."/>
    <s v="Zonnepark Coevorden"/>
    <s v="7741NN"/>
    <s v="COEVORDEN"/>
    <s v="Drenthe"/>
    <n v="6.5"/>
    <n v="6175"/>
    <n v="15"/>
    <n v="7410000"/>
    <x v="3"/>
    <x v="0"/>
    <x v="1"/>
    <x v="10"/>
  </r>
  <r>
    <s v="SDE+ 2017 I"/>
    <s v="SDE1772343"/>
    <s v="Zon"/>
    <s v="2017 Zon-PV"/>
    <s v="Coöperatie energieKansen U.A."/>
    <s v="Rheebruggen 3"/>
    <s v="7964KR"/>
    <s v="ANSEN"/>
    <s v="Drenthe"/>
    <n v="9.5000000000000001E-2"/>
    <n v="90.25"/>
    <n v="15"/>
    <n v="113715"/>
    <x v="2"/>
    <x v="0"/>
    <x v="1"/>
    <x v="9"/>
  </r>
  <r>
    <s v="SDE+ 2017 II"/>
    <s v="SDE1772563"/>
    <s v="Zon"/>
    <s v="2017 Zon-PV &lt; 1 MWp"/>
    <s v="***"/>
    <s v="***"/>
    <s v="7887**"/>
    <s v="ERICA"/>
    <s v="Drenthe"/>
    <n v="0.15090000000000001"/>
    <n v="143.35499999999999"/>
    <n v="15"/>
    <n v="195680"/>
    <x v="2"/>
    <x v="0"/>
    <x v="1"/>
    <x v="2"/>
  </r>
  <r>
    <s v="SDE+ 2017 I"/>
    <s v="SDE1772791"/>
    <s v="Zon"/>
    <s v="2017 Zon-PV"/>
    <s v="Boer Kiest Zon 416 II B.V."/>
    <s v="Tuindershof 21a"/>
    <s v="7887TR"/>
    <s v="ERICA"/>
    <s v="Drenthe"/>
    <n v="2.85"/>
    <n v="2707.5"/>
    <n v="15"/>
    <n v="3370838"/>
    <x v="2"/>
    <x v="1"/>
    <x v="1"/>
    <x v="2"/>
  </r>
  <r>
    <s v="SDE+ 2017 I"/>
    <s v="SDE1772879"/>
    <s v="Zon"/>
    <s v="2017 Zon-PV"/>
    <s v="GroenLeven B.V."/>
    <s v="Middenweg WZ 51"/>
    <s v="7881XE"/>
    <s v="EMMER-COMPASCUUM"/>
    <s v="Drenthe"/>
    <n v="0.35599999999999998"/>
    <n v="338.2"/>
    <n v="15"/>
    <n v="492081"/>
    <x v="2"/>
    <x v="1"/>
    <x v="1"/>
    <x v="2"/>
  </r>
  <r>
    <s v="SDE+ 2017 I"/>
    <s v="SDE1773128"/>
    <s v="Zon"/>
    <s v="2017 Zon-PV"/>
    <s v="Stichting Zorggroep Drenthe"/>
    <s v="Industrieweg 15"/>
    <s v="9402NP"/>
    <s v="ASSEN"/>
    <s v="Drenthe"/>
    <n v="0.17063999999999999"/>
    <n v="162.108"/>
    <n v="15"/>
    <n v="204257"/>
    <x v="2"/>
    <x v="1"/>
    <x v="1"/>
    <x v="4"/>
  </r>
  <r>
    <s v="SDE+ 2017 I"/>
    <s v="SDE1773575"/>
    <s v="Zon"/>
    <s v="2017 Zon-PV"/>
    <s v="Sunrock Investments B.V."/>
    <s v="Nijbracht 84"/>
    <s v="7821CA"/>
    <s v="EMMEN"/>
    <s v="Drenthe"/>
    <n v="0.13600000000000001"/>
    <n v="129.19999999999999"/>
    <n v="15"/>
    <n v="143412"/>
    <x v="2"/>
    <x v="1"/>
    <x v="1"/>
    <x v="2"/>
  </r>
  <r>
    <s v="SDE+ 2017 I"/>
    <s v="SDE1773828"/>
    <s v="Zon"/>
    <s v="2017 Zon-PV"/>
    <s v="***"/>
    <s v="***"/>
    <s v="9658**"/>
    <s v="EEXTERVEEN"/>
    <s v="Drenthe"/>
    <n v="0.32500000000000001"/>
    <n v="308.75"/>
    <n v="15"/>
    <n v="453863"/>
    <x v="2"/>
    <x v="0"/>
    <x v="1"/>
    <x v="7"/>
  </r>
  <r>
    <s v="SDE+ 2017 I"/>
    <s v="SDE1773869"/>
    <s v="Zon"/>
    <s v="2017 Zon-PV"/>
    <s v="Stichting KindPunt"/>
    <s v="Catharinastraat 9"/>
    <s v="7941JD"/>
    <s v="MEPPEL"/>
    <s v="Drenthe"/>
    <n v="0.12"/>
    <n v="110.83333333333333"/>
    <n v="15"/>
    <n v="107730"/>
    <x v="2"/>
    <x v="0"/>
    <x v="1"/>
    <x v="3"/>
  </r>
  <r>
    <s v="SDE+ 2017 I"/>
    <s v="SDE1775967"/>
    <s v="Zon"/>
    <s v="2017 Zon-PV"/>
    <s v="Arriva Personenvervoer Nederland B.V."/>
    <s v="Blankenstein 300"/>
    <s v="7943PM"/>
    <s v="MEPPEL"/>
    <s v="Drenthe"/>
    <n v="0.28999999999999998"/>
    <n v="275.5"/>
    <n v="15"/>
    <n v="301673"/>
    <x v="2"/>
    <x v="0"/>
    <x v="1"/>
    <x v="3"/>
  </r>
  <r>
    <s v="SDE+ 2017 I"/>
    <s v="SDE1776892"/>
    <s v="Zon"/>
    <s v="2017 Zon-PV"/>
    <s v="***"/>
    <s v="***"/>
    <s v="7927**"/>
    <s v="ALTEVEER GEM DE WOLDEN"/>
    <s v="Drenthe"/>
    <n v="8.5000000000000006E-2"/>
    <n v="79.852799999999988"/>
    <n v="15"/>
    <n v="119914"/>
    <x v="2"/>
    <x v="0"/>
    <x v="1"/>
    <x v="9"/>
  </r>
  <r>
    <s v="SDE+ 2017 I"/>
    <s v="SDE1776977"/>
    <s v="Zon"/>
    <s v="2017 Zon-PV"/>
    <s v="***"/>
    <s v="***"/>
    <s v="7852**"/>
    <s v="WEZUP"/>
    <s v="Drenthe"/>
    <n v="0.25700000000000001"/>
    <n v="244.15"/>
    <n v="15"/>
    <n v="355239"/>
    <x v="2"/>
    <x v="0"/>
    <x v="1"/>
    <x v="10"/>
  </r>
  <r>
    <s v="SDE+ 2017 II"/>
    <s v="SDE1777030"/>
    <s v="Zon"/>
    <s v="2017 Zon-PV &gt;= 1 MWp"/>
    <s v="Brivec B.V."/>
    <s v="Kapitein Nemostraat 14a"/>
    <s v="7821AC"/>
    <s v="EMMEN"/>
    <s v="Drenthe"/>
    <n v="1.512"/>
    <n v="1436.4"/>
    <n v="15"/>
    <n v="1788318"/>
    <x v="2"/>
    <x v="1"/>
    <x v="1"/>
    <x v="2"/>
  </r>
  <r>
    <s v="SDE+ 2017 I"/>
    <s v="SDE1777556"/>
    <s v="Zon"/>
    <s v="2017 Zon-PV"/>
    <s v="Re-spectrum Eelderwolde B.V."/>
    <s v="Borchsingel 47"/>
    <s v="9766PP"/>
    <s v="EELDERWOLDE"/>
    <s v="Drenthe"/>
    <n v="0.04"/>
    <n v="38"/>
    <n v="15"/>
    <n v="47880"/>
    <x v="2"/>
    <x v="0"/>
    <x v="1"/>
    <x v="8"/>
  </r>
  <r>
    <s v="SDE+ 2017 I"/>
    <s v="SDE1778052"/>
    <s v="Zon"/>
    <s v="2017 Zon-PV"/>
    <s v="***"/>
    <s v="***"/>
    <s v="7925**"/>
    <s v="LINDE DR"/>
    <s v="Drenthe"/>
    <n v="0.2"/>
    <n v="190"/>
    <n v="15"/>
    <n v="236550"/>
    <x v="2"/>
    <x v="0"/>
    <x v="1"/>
    <x v="9"/>
  </r>
  <r>
    <s v="SDE+ 2017 I"/>
    <s v="SDE1779726"/>
    <s v="Zon"/>
    <s v="2017 Zon-PV"/>
    <s v="Subtropisch Zwemparadijs Aqualaren"/>
    <s v="Sportlaan 6"/>
    <s v="9481AJ"/>
    <s v="VRIES"/>
    <s v="Drenthe"/>
    <n v="0.1"/>
    <n v="95"/>
    <n v="15"/>
    <n v="116850"/>
    <x v="2"/>
    <x v="0"/>
    <x v="1"/>
    <x v="8"/>
  </r>
  <r>
    <s v="SDE+ 2017 II"/>
    <s v="SDE1780596"/>
    <s v="Zon"/>
    <s v="2017 Zon-PV &lt; 1 MWp"/>
    <s v="Tuik Tweewielers B.V."/>
    <s v="Kruizemunt 4"/>
    <s v="7892AB"/>
    <s v="KLAZIENAVEEN"/>
    <s v="Drenthe"/>
    <n v="2.5000000000000001E-2"/>
    <n v="23.75"/>
    <n v="15"/>
    <n v="26363"/>
    <x v="2"/>
    <x v="0"/>
    <x v="1"/>
    <x v="2"/>
  </r>
  <r>
    <s v="SDE+ 2017 II"/>
    <s v="SDE1780639"/>
    <s v="Zon"/>
    <s v="2017 Zon-PV &lt; 1 MWp"/>
    <s v="***"/>
    <s v="***"/>
    <s v="9401**"/>
    <s v="ASSEN"/>
    <s v="Drenthe"/>
    <n v="2.7E-2"/>
    <n v="25.65"/>
    <n v="15"/>
    <n v="24624"/>
    <x v="2"/>
    <x v="1"/>
    <x v="1"/>
    <x v="4"/>
  </r>
  <r>
    <s v="SDE+ 2017 I"/>
    <s v="SDE1781991"/>
    <s v="Zon"/>
    <s v="2017 Zon-PV"/>
    <s v="De Westerburcht Onroerend Goed B.V."/>
    <s v="Hoofdstraat 7"/>
    <s v="9431AB"/>
    <s v="WESTERBORK"/>
    <s v="Drenthe"/>
    <n v="0.2"/>
    <n v="190"/>
    <n v="15"/>
    <n v="210900"/>
    <x v="2"/>
    <x v="1"/>
    <x v="1"/>
    <x v="5"/>
  </r>
  <r>
    <s v="SDE+ 2017 I"/>
    <s v="SDE1782962"/>
    <s v="Zon"/>
    <s v="2017 Zon-PV"/>
    <s v="Rundedal Agro Energy B.V."/>
    <s v="Pitrus 9"/>
    <s v="7884TL"/>
    <s v="BARGER-COMPASCUUM"/>
    <s v="Drenthe"/>
    <n v="11.88222"/>
    <n v="11288.109"/>
    <n v="15"/>
    <n v="16424199"/>
    <x v="3"/>
    <x v="0"/>
    <x v="1"/>
    <x v="2"/>
  </r>
  <r>
    <s v="SDE+ 2017 II"/>
    <s v="SDE1783219"/>
    <s v="Zon"/>
    <s v="2017 Zon-PV &lt; 1 MWp"/>
    <s v="J.H.J. Deddens Holding B.V."/>
    <s v="Herenstreek 47"/>
    <s v="7885AT"/>
    <s v="NIEUW-DORDRECHT"/>
    <s v="Drenthe"/>
    <n v="0.38"/>
    <n v="361"/>
    <n v="15"/>
    <n v="481935"/>
    <x v="2"/>
    <x v="1"/>
    <x v="1"/>
    <x v="2"/>
  </r>
  <r>
    <s v="SDE+ 2017 I"/>
    <s v="SDE1783241"/>
    <s v="Zon"/>
    <s v="2017 Zon-PV"/>
    <s v="***"/>
    <s v="***"/>
    <s v="7831**"/>
    <s v="NIEUW-WEERDINGE"/>
    <s v="Drenthe"/>
    <n v="0.19"/>
    <n v="180.5"/>
    <n v="15"/>
    <n v="222015"/>
    <x v="2"/>
    <x v="0"/>
    <x v="1"/>
    <x v="2"/>
  </r>
  <r>
    <s v="SDE+ 2017 II"/>
    <s v="SDE1783868"/>
    <s v="Zon"/>
    <s v="2017 Zon-PV &lt; 1 MWp"/>
    <s v="***"/>
    <s v="***"/>
    <s v="7848**"/>
    <s v="SCHOONOORD"/>
    <s v="Drenthe"/>
    <n v="1.4999999999999999E-2"/>
    <n v="14.25"/>
    <n v="15"/>
    <n v="15818"/>
    <x v="2"/>
    <x v="1"/>
    <x v="0"/>
    <x v="10"/>
  </r>
  <r>
    <s v="SDE+ 2017 II"/>
    <s v="SDE1784071"/>
    <s v="Zon"/>
    <s v="2017 Zon-PV &lt; 1 MWp"/>
    <s v="Smits Emmen Vastgoed B.V."/>
    <s v="Columbusstraat 30"/>
    <s v="7825VR"/>
    <s v="EMMEN"/>
    <s v="Drenthe"/>
    <n v="9.1999999999999998E-2"/>
    <n v="87.4"/>
    <n v="15"/>
    <n v="82593"/>
    <x v="2"/>
    <x v="0"/>
    <x v="1"/>
    <x v="2"/>
  </r>
  <r>
    <s v="SDE+ 2017 I"/>
    <s v="SDE1784906"/>
    <s v="Zon"/>
    <s v="2017 Zon-PV"/>
    <s v="SunUnited 3 B.V."/>
    <s v="Mepperstraat 47a"/>
    <s v="7855TB"/>
    <s v="MEPPEN"/>
    <s v="Drenthe"/>
    <n v="0.16500000000000001"/>
    <n v="156.75"/>
    <n v="15"/>
    <n v="206910"/>
    <x v="2"/>
    <x v="0"/>
    <x v="1"/>
    <x v="10"/>
  </r>
  <r>
    <s v="SDE+ 2017 II"/>
    <s v="SDE1786202"/>
    <s v="Zon"/>
    <s v="2017 Zon-PV &lt; 1 MWp"/>
    <s v="***"/>
    <s v="***"/>
    <s v="9488**"/>
    <s v="ZEIJERVELD"/>
    <s v="Drenthe"/>
    <n v="0.2"/>
    <n v="190"/>
    <n v="15"/>
    <n v="259350"/>
    <x v="2"/>
    <x v="0"/>
    <x v="1"/>
    <x v="4"/>
  </r>
  <r>
    <s v="SDE+ 2017 I"/>
    <s v="SDE1786358"/>
    <s v="Zon"/>
    <s v="2017 Zon-PV"/>
    <s v="***"/>
    <s v="***"/>
    <s v="7761**"/>
    <s v="SCHOONEBEEK"/>
    <s v="Drenthe"/>
    <n v="0.159"/>
    <n v="151.05000000000001"/>
    <n v="15"/>
    <n v="190323"/>
    <x v="2"/>
    <x v="0"/>
    <x v="1"/>
    <x v="2"/>
  </r>
  <r>
    <s v="SDE+ 2017 II"/>
    <s v="SDE1787060"/>
    <s v="Zon"/>
    <s v="2017 Zon-PV &lt; 1 MWp"/>
    <s v="Aannemingsbedrijf Huisman &amp; Co. B.V."/>
    <s v="Winkler Prinsstraat 7"/>
    <s v="9403AZ"/>
    <s v="ASSEN"/>
    <s v="Drenthe"/>
    <n v="2.7E-2"/>
    <n v="25.65"/>
    <n v="15"/>
    <n v="24624"/>
    <x v="2"/>
    <x v="1"/>
    <x v="1"/>
    <x v="4"/>
  </r>
  <r>
    <s v="SDE+ 2017 II"/>
    <s v="SDE1787686"/>
    <s v="Biomassa warmte"/>
    <s v="2017 Ketel vaste biomassa &lt; 5 MW (HW)"/>
    <s v="Duurzame Warmte/koude Exploitatie B.V."/>
    <s v="Bremenbergweg 2b"/>
    <s v="7942JP"/>
    <s v="MEPPEL"/>
    <s v="Drenthe"/>
    <n v="0.998"/>
    <n v="2994"/>
    <n v="12"/>
    <n v="970056"/>
    <x v="1"/>
    <x v="0"/>
    <x v="1"/>
    <x v="3"/>
  </r>
  <r>
    <s v="SDE+ 2017 I"/>
    <s v="SDE1787892"/>
    <s v="Zon"/>
    <s v="2017 Zon-PV"/>
    <s v="Haanstra B.V."/>
    <s v="Nijverheidsweg 17"/>
    <s v="7921JH"/>
    <s v="ZUIDWOLDE DR"/>
    <s v="Drenthe"/>
    <n v="0.15104999999999999"/>
    <n v="143.49799999999999"/>
    <n v="15"/>
    <n v="202332"/>
    <x v="2"/>
    <x v="0"/>
    <x v="1"/>
    <x v="9"/>
  </r>
  <r>
    <s v="SDE+ 2017 I"/>
    <s v="SDE1787929"/>
    <s v="Zon"/>
    <s v="2017 Zon-PV"/>
    <s v="Van Zelst Automaten B.V."/>
    <s v="Australieweg 12"/>
    <s v="9407TE"/>
    <s v="ASSEN"/>
    <s v="Drenthe"/>
    <n v="0.1"/>
    <n v="95"/>
    <n v="15"/>
    <n v="139650"/>
    <x v="2"/>
    <x v="0"/>
    <x v="1"/>
    <x v="4"/>
  </r>
  <r>
    <s v="SDE+ 2017 II"/>
    <s v="SDE1788767"/>
    <s v="Biomassa warmte"/>
    <s v="2017 Ketel vaste biomassa &lt; 5 MW (HW)"/>
    <s v="***"/>
    <s v="***"/>
    <s v="9573**"/>
    <s v="1E EXLOERMOND"/>
    <s v="Drenthe"/>
    <n v="0.5"/>
    <n v="1500"/>
    <n v="12"/>
    <n v="486000"/>
    <x v="1"/>
    <x v="1"/>
    <x v="1"/>
    <x v="11"/>
  </r>
  <r>
    <s v="SDE+ 2017 II"/>
    <s v="SDE1788881"/>
    <s v="Zon"/>
    <s v="2017 Zon-PV &lt; 1 MWp"/>
    <s v="***"/>
    <s v="***"/>
    <s v="7936**"/>
    <s v="TIENDEVEEN"/>
    <s v="Drenthe"/>
    <n v="0.12"/>
    <n v="114"/>
    <n v="15"/>
    <n v="140220"/>
    <x v="2"/>
    <x v="0"/>
    <x v="1"/>
    <x v="1"/>
  </r>
  <r>
    <s v="SDE+ 2017 I"/>
    <s v="SDE1789269"/>
    <s v="Zon"/>
    <s v="2017 Zon-PV"/>
    <s v="***"/>
    <s v="***"/>
    <s v="9411**"/>
    <s v="BEILEN"/>
    <s v="Drenthe"/>
    <n v="1.537E-2"/>
    <n v="14.602"/>
    <n v="15"/>
    <n v="18180"/>
    <x v="2"/>
    <x v="0"/>
    <x v="1"/>
    <x v="5"/>
  </r>
  <r>
    <s v="SDE+ 2017 II"/>
    <s v="SDE1789322"/>
    <s v="Zon"/>
    <s v="2017 Zon-PV &lt; 1 MWp"/>
    <s v="***"/>
    <s v="***"/>
    <s v="9411**"/>
    <s v="BEILEN"/>
    <s v="Drenthe"/>
    <n v="0.192"/>
    <n v="182.4"/>
    <n v="15"/>
    <n v="246240"/>
    <x v="2"/>
    <x v="0"/>
    <x v="1"/>
    <x v="5"/>
  </r>
  <r>
    <s v="SDE+ 2017 II"/>
    <s v="SDE1789451"/>
    <s v="Zon"/>
    <s v="2017 Zon-PV &lt; 1 MWp"/>
    <s v="Brands Beheer B.V."/>
    <s v="Nautilusstraat 7"/>
    <s v="7821AG"/>
    <s v="EMMEN"/>
    <s v="Drenthe"/>
    <n v="0.06"/>
    <n v="57"/>
    <n v="15"/>
    <n v="76095"/>
    <x v="2"/>
    <x v="0"/>
    <x v="1"/>
    <x v="2"/>
  </r>
  <r>
    <s v="SDE+ 2017 I"/>
    <s v="SDE1790137"/>
    <s v="Zon"/>
    <s v="2017 Zon-PV"/>
    <s v="***"/>
    <s v="***"/>
    <s v="7824**"/>
    <s v="EMMEN"/>
    <s v="Drenthe"/>
    <n v="0.16900000000000001"/>
    <n v="160.55000000000001"/>
    <n v="15"/>
    <n v="192660"/>
    <x v="2"/>
    <x v="0"/>
    <x v="1"/>
    <x v="2"/>
  </r>
  <r>
    <s v="SDE+ 2017 I"/>
    <s v="SDE1790328"/>
    <s v="Zon"/>
    <s v="2017 Zon-PV"/>
    <s v="Rooftop Energy B.V."/>
    <s v="Molenstraat 39"/>
    <s v="9411NK"/>
    <s v="BEILEN"/>
    <s v="Drenthe"/>
    <n v="0.27500000000000002"/>
    <n v="261.25"/>
    <n v="15"/>
    <n v="317419"/>
    <x v="2"/>
    <x v="1"/>
    <x v="1"/>
    <x v="5"/>
  </r>
  <r>
    <s v="SDE+ 2017 I"/>
    <s v="SDE1790761"/>
    <s v="Zon"/>
    <s v="2017 Zon-PV"/>
    <s v="***"/>
    <s v="***"/>
    <s v="9571**"/>
    <s v="2E EXLOËRMOND"/>
    <s v="Drenthe"/>
    <n v="0.496"/>
    <n v="471.2"/>
    <n v="15"/>
    <n v="692664"/>
    <x v="2"/>
    <x v="0"/>
    <x v="1"/>
    <x v="11"/>
  </r>
  <r>
    <s v="SDE+ 2017 I"/>
    <s v="SDE1792008"/>
    <s v="Zon"/>
    <s v="2017 Zon-PV"/>
    <s v="***"/>
    <s v="***"/>
    <s v="9512**"/>
    <s v="NIEUWEDIEP"/>
    <s v="Drenthe"/>
    <n v="0.74270999999999998"/>
    <n v="705.57500000000005"/>
    <n v="15"/>
    <n v="1026612"/>
    <x v="2"/>
    <x v="0"/>
    <x v="1"/>
    <x v="7"/>
  </r>
  <r>
    <s v="SDE+ 2017 II"/>
    <s v="SDE1792851"/>
    <s v="Zon"/>
    <s v="2017 Zon-PV &lt; 1 MWp"/>
    <s v="Eleveld Smilde B.V."/>
    <s v="Suermondsweg 23"/>
    <s v="9422VA"/>
    <s v="SMILDE"/>
    <s v="Drenthe"/>
    <n v="0.22"/>
    <n v="209"/>
    <n v="15"/>
    <n v="275880"/>
    <x v="2"/>
    <x v="0"/>
    <x v="1"/>
    <x v="5"/>
  </r>
  <r>
    <s v="SDE+ 2017 II"/>
    <s v="SDE1794061"/>
    <s v="Zon"/>
    <s v="2017 Zon-PV &lt; 1 MWp"/>
    <s v="Green Properties B.V."/>
    <s v="Valtherweg 36"/>
    <s v="7875TB"/>
    <s v="EXLOO"/>
    <s v="Drenthe"/>
    <n v="7.5999999999999998E-2"/>
    <n v="72.2"/>
    <n v="15"/>
    <n v="457585"/>
    <x v="2"/>
    <x v="0"/>
    <x v="1"/>
    <x v="11"/>
  </r>
  <r>
    <s v="SDE+ 2017 II"/>
    <s v="SDE1795093"/>
    <s v="Zon"/>
    <s v="2017 Zon-PV &lt; 1 MWp"/>
    <s v="***"/>
    <s v="***"/>
    <s v="7874**"/>
    <s v="ODOORNERVEEN"/>
    <s v="Drenthe"/>
    <n v="0.27400000000000002"/>
    <n v="260.3"/>
    <n v="15"/>
    <n v="351405"/>
    <x v="2"/>
    <x v="0"/>
    <x v="1"/>
    <x v="11"/>
  </r>
  <r>
    <s v="SDE+ 2017 I"/>
    <s v="SDE1795757"/>
    <s v="Zon"/>
    <s v="2017 Zon-PV"/>
    <s v="Zonneakker de Watering B.V."/>
    <s v="De Watering - Coevorden"/>
    <s v="-"/>
    <s v="COEVORDEN"/>
    <s v="Drenthe"/>
    <n v="11.89"/>
    <n v="11295.5"/>
    <n v="15"/>
    <n v="12876870"/>
    <x v="3"/>
    <x v="0"/>
    <x v="1"/>
    <x v="10"/>
  </r>
  <r>
    <s v="SDE+ 2017 I"/>
    <s v="SDE1795815"/>
    <s v="Zon"/>
    <s v="2017 Zon-PV"/>
    <s v="***"/>
    <s v="***"/>
    <s v="7875**"/>
    <s v="EXLOO"/>
    <s v="Drenthe"/>
    <n v="0.23"/>
    <n v="218.5"/>
    <n v="15"/>
    <n v="272033"/>
    <x v="2"/>
    <x v="1"/>
    <x v="1"/>
    <x v="11"/>
  </r>
  <r>
    <s v="SDE+ 2017 I"/>
    <s v="SDE1796108"/>
    <s v="Zon"/>
    <s v="2017 Zon-PV"/>
    <s v="GroenLeven B.V."/>
    <s v="Bladderswijk WZ 19"/>
    <s v="7885TH"/>
    <s v="NIEUW-DORDRECHT"/>
    <s v="Drenthe"/>
    <n v="0.25906499999999999"/>
    <n v="246.11199999999999"/>
    <n v="15"/>
    <n v="358093"/>
    <x v="2"/>
    <x v="1"/>
    <x v="1"/>
    <x v="2"/>
  </r>
  <r>
    <s v="SDE+ 2017 II"/>
    <s v="SDE1796183"/>
    <s v="Zon"/>
    <s v="2017 Zon-PV &lt; 1 MWp"/>
    <s v="***"/>
    <s v="***"/>
    <s v="7884**"/>
    <s v="BARGER-COMPASCUUM"/>
    <s v="Drenthe"/>
    <n v="0.23699999999999999"/>
    <n v="225.15"/>
    <n v="15"/>
    <n v="300576"/>
    <x v="2"/>
    <x v="0"/>
    <x v="1"/>
    <x v="2"/>
  </r>
  <r>
    <s v="SDE+ 2017 I"/>
    <s v="SDE1796620"/>
    <s v="Zon"/>
    <s v="2017 Zon-PV"/>
    <s v="***"/>
    <s v="***"/>
    <s v="7751**"/>
    <s v="DALEN"/>
    <s v="Drenthe"/>
    <n v="0.47020000000000001"/>
    <n v="446.69"/>
    <n v="15"/>
    <n v="656635"/>
    <x v="2"/>
    <x v="1"/>
    <x v="1"/>
    <x v="10"/>
  </r>
  <r>
    <s v="SDE+ 2017 II"/>
    <s v="SDE1796917"/>
    <s v="Zon"/>
    <s v="2017 Zon-PV &lt; 1 MWp"/>
    <s v="Stichting Interzorg Noord-Nederland"/>
    <s v="Juniperusplantsoen 29"/>
    <s v="9401RL"/>
    <s v="ASSEN"/>
    <s v="Drenthe"/>
    <n v="2.5999999999999999E-2"/>
    <n v="24.7"/>
    <n v="15"/>
    <n v="31122"/>
    <x v="2"/>
    <x v="0"/>
    <x v="1"/>
    <x v="4"/>
  </r>
  <r>
    <s v="SDE+ 2017 II"/>
    <s v="SDE1797129"/>
    <s v="Zon"/>
    <s v="2017 Zon-PV &lt; 1 MWp"/>
    <s v="Van Winden Onroerendezaak B.V."/>
    <s v="Warmoesweg 23"/>
    <s v="7887TP"/>
    <s v="ERICA"/>
    <s v="Drenthe"/>
    <n v="0.1"/>
    <n v="95"/>
    <n v="15"/>
    <n v="119700"/>
    <x v="2"/>
    <x v="0"/>
    <x v="1"/>
    <x v="2"/>
  </r>
  <r>
    <s v="SDE+ 2017 II"/>
    <s v="SDE1797491"/>
    <s v="Zon"/>
    <s v="2017 Zon-PV &lt; 1 MWp"/>
    <s v="Stichting Interzorg Noord-Nederland"/>
    <s v="Paul Krugerstraat 1"/>
    <s v="9401AG"/>
    <s v="ASSEN"/>
    <s v="Drenthe"/>
    <n v="6.7000000000000004E-2"/>
    <n v="63.65"/>
    <n v="15"/>
    <n v="80199"/>
    <x v="2"/>
    <x v="0"/>
    <x v="1"/>
    <x v="4"/>
  </r>
  <r>
    <s v="SDE+ 2017 I"/>
    <s v="SDE1797676"/>
    <s v="Zon"/>
    <s v="2017 Zon-PV"/>
    <s v="Ecotecworld Nederland B.V."/>
    <s v="Monierweg 5b"/>
    <s v="7741KV"/>
    <s v="COEVORDEN"/>
    <s v="Drenthe"/>
    <n v="0.39500000000000002"/>
    <n v="375.25"/>
    <n v="15"/>
    <n v="551618"/>
    <x v="2"/>
    <x v="0"/>
    <x v="1"/>
    <x v="10"/>
  </r>
  <r>
    <s v="SDE+ 2017 I"/>
    <s v="SDE1797891"/>
    <s v="Zon"/>
    <s v="2017 Zon-PV"/>
    <s v="GroenLeven B.V."/>
    <s v="Bongveenweg 4"/>
    <s v="9496TE"/>
    <s v="BUNNE"/>
    <s v="Drenthe"/>
    <n v="0.42099999999999999"/>
    <n v="351.06720000000001"/>
    <n v="15"/>
    <n v="581928"/>
    <x v="2"/>
    <x v="0"/>
    <x v="1"/>
    <x v="8"/>
  </r>
  <r>
    <s v="SDE+ 2017 II"/>
    <s v="SDE1798053"/>
    <s v="Zon"/>
    <s v="2017 Zon-PV &lt; 1 MWp"/>
    <s v="Vriesendijk B.V."/>
    <s v="Transportweg 6"/>
    <s v="9405PR"/>
    <s v="ASSEN"/>
    <s v="Drenthe"/>
    <n v="9.6000000000000002E-2"/>
    <n v="91.2"/>
    <n v="15"/>
    <n v="114912"/>
    <x v="2"/>
    <x v="0"/>
    <x v="1"/>
    <x v="4"/>
  </r>
  <r>
    <s v="SDE+ 2017 I"/>
    <s v="SDE1798140"/>
    <s v="Zon"/>
    <s v="2017 Zon-PV"/>
    <s v="GroenLeven B.V."/>
    <s v="Verlengde Wilhelmsweg 200"/>
    <s v="7833JP"/>
    <s v="NIEUW-AMSTERDAM"/>
    <s v="Drenthe"/>
    <n v="0.29699999999999999"/>
    <n v="282.14999999999998"/>
    <n v="15"/>
    <n v="410529"/>
    <x v="2"/>
    <x v="1"/>
    <x v="1"/>
    <x v="2"/>
  </r>
  <r>
    <s v="SDE+ 2017 II"/>
    <s v="SDE1798912"/>
    <s v="Zon"/>
    <s v="2017 Zon-PV &lt; 1 MWp"/>
    <s v="Van Geel Orchideeën B.V."/>
    <s v="Beekweg 30"/>
    <s v="7887TN"/>
    <s v="ERICA"/>
    <s v="Drenthe"/>
    <n v="0.39100000000000001"/>
    <n v="371.45"/>
    <n v="15"/>
    <n v="495886"/>
    <x v="2"/>
    <x v="0"/>
    <x v="1"/>
    <x v="2"/>
  </r>
  <r>
    <s v="SDE+ 2017 I"/>
    <s v="SDE1799898"/>
    <s v="Zon"/>
    <s v="2017 Zon-PV"/>
    <s v="***"/>
    <s v="***"/>
    <s v="7755**"/>
    <s v="DALERVEEN"/>
    <s v="Drenthe"/>
    <n v="0.20699999999999999"/>
    <n v="196.65"/>
    <n v="15"/>
    <n v="286126"/>
    <x v="2"/>
    <x v="1"/>
    <x v="1"/>
    <x v="10"/>
  </r>
  <r>
    <s v="SDE+ 2018 I"/>
    <s v="SDE1810037"/>
    <s v="Zon"/>
    <s v="2018 Zon-PV &gt;= 15 kWp en &lt; 1 MWp"/>
    <s v="***"/>
    <s v="***"/>
    <s v="7963**"/>
    <s v="RUINEN"/>
    <s v="Drenthe"/>
    <n v="0.499"/>
    <n v="474.05"/>
    <n v="15"/>
    <n v="639968"/>
    <x v="2"/>
    <x v="0"/>
    <x v="1"/>
    <x v="9"/>
  </r>
  <r>
    <s v="SDE+ 2018 I"/>
    <s v="SDE1810052"/>
    <s v="Wind op land"/>
    <s v="2018 Wind op land"/>
    <s v="***"/>
    <s v="***"/>
    <s v="9749**"/>
    <s v="MATSLOOT"/>
    <s v="Drenthe"/>
    <n v="0.02"/>
    <n v="56.961999999999996"/>
    <n v="15"/>
    <n v="23925"/>
    <x v="1"/>
    <x v="0"/>
    <x v="1"/>
    <x v="6"/>
  </r>
  <r>
    <s v="SDE+ 2018 I"/>
    <s v="SDE1810144"/>
    <s v="Zon"/>
    <s v="2018 Zon-PV &gt;= 15 kWp en &lt; 1 MWp"/>
    <s v="***"/>
    <s v="***"/>
    <s v="7876**"/>
    <s v="VALTHERMOND"/>
    <s v="Drenthe"/>
    <n v="0.22600000000000001"/>
    <n v="214.7"/>
    <n v="15"/>
    <n v="294975"/>
    <x v="2"/>
    <x v="0"/>
    <x v="1"/>
    <x v="11"/>
  </r>
  <r>
    <s v="SDE+ 2018 I"/>
    <s v="SDE1810268"/>
    <s v="Zon"/>
    <s v="2018 Zon-PV &gt;= 15 kWp en &lt; 1 MWp"/>
    <s v="Rooftop Energy B.V."/>
    <s v="Stationsstraat 20"/>
    <s v="7811GH"/>
    <s v="EMMEN"/>
    <s v="Drenthe"/>
    <n v="5.1999999999999998E-2"/>
    <n v="49.4"/>
    <n v="15"/>
    <n v="66690"/>
    <x v="2"/>
    <x v="0"/>
    <x v="1"/>
    <x v="2"/>
  </r>
  <r>
    <s v="SDE+ 2018 I"/>
    <s v="SDE1810463"/>
    <s v="Zon"/>
    <s v="2018 Zon-PV &gt;= 15 kWp en &lt; 1 MWp"/>
    <s v="Boerenbedrijf Beuling B.V."/>
    <s v="1e Exloermond 115"/>
    <s v="9573PG"/>
    <s v="1E EXLOERMOND"/>
    <s v="Drenthe"/>
    <n v="0.12"/>
    <n v="114"/>
    <n v="15"/>
    <n v="153900"/>
    <x v="2"/>
    <x v="0"/>
    <x v="1"/>
    <x v="11"/>
  </r>
  <r>
    <s v="SDE+ 2018 I"/>
    <s v="SDE1810571"/>
    <s v="Zon"/>
    <s v="2018 Zon-PV &gt;= 15 kWp en &lt; 1 MWp"/>
    <s v="***"/>
    <s v="***"/>
    <s v="7887**"/>
    <s v="ERICA"/>
    <s v="Drenthe"/>
    <n v="0.499"/>
    <n v="442.44666666666666"/>
    <n v="15"/>
    <n v="625746"/>
    <x v="2"/>
    <x v="0"/>
    <x v="1"/>
    <x v="2"/>
  </r>
  <r>
    <s v="SDE+ 2018 I"/>
    <s v="SDE1810962"/>
    <s v="Zon"/>
    <s v="2018 Zon-PV &gt;= 15 kWp en &lt; 1 MWp"/>
    <s v="Vuurflits Vastgoed B.V."/>
    <s v="Pelikaanstraat 2"/>
    <s v="9404CN"/>
    <s v="ASSEN"/>
    <s v="Drenthe"/>
    <n v="3.5999999999999997E-2"/>
    <n v="34.200000000000003"/>
    <n v="15"/>
    <n v="44631"/>
    <x v="2"/>
    <x v="1"/>
    <x v="1"/>
    <x v="4"/>
  </r>
  <r>
    <s v="SDE+ 2018 I"/>
    <s v="SDE1811039"/>
    <s v="Zon"/>
    <s v="2018 Zon-PV &gt;= 15 kWp en &lt; 1 MWp"/>
    <s v="GroenLeven B.V."/>
    <s v="Limietweg-Oost 1"/>
    <s v="7884TH"/>
    <s v="BARGER-COMPASCUUM"/>
    <s v="Drenthe"/>
    <n v="0.29087499999999999"/>
    <n v="276.33100000000002"/>
    <n v="15"/>
    <n v="315018"/>
    <x v="2"/>
    <x v="0"/>
    <x v="1"/>
    <x v="2"/>
  </r>
  <r>
    <s v="SDE+ 2018 I"/>
    <s v="SDE1811078"/>
    <s v="Zon"/>
    <s v="2018 Zon-PV &gt;= 15 kWp en &lt; 1 MWp"/>
    <s v="De Klokslag Aktiviteiten Beheer B.V."/>
    <s v="J.C. van Markenstraat 6a"/>
    <s v="9403AS"/>
    <s v="ASSEN"/>
    <s v="Drenthe"/>
    <n v="0.13500000000000001"/>
    <n v="128.25"/>
    <n v="15"/>
    <n v="159672"/>
    <x v="2"/>
    <x v="0"/>
    <x v="1"/>
    <x v="4"/>
  </r>
  <r>
    <s v="SDE+ 2018 I"/>
    <s v="SDE1811190"/>
    <s v="Zon"/>
    <s v="2018 Zon-PV &gt;= 15 kWp en &lt; 1 MWp"/>
    <s v="***"/>
    <s v="***"/>
    <s v="9403**"/>
    <s v="ASSEN"/>
    <s v="Drenthe"/>
    <n v="0.22500000000000001"/>
    <n v="213.75"/>
    <n v="15"/>
    <n v="278944"/>
    <x v="2"/>
    <x v="0"/>
    <x v="1"/>
    <x v="4"/>
  </r>
  <r>
    <s v="SDE+ 2018 I"/>
    <s v="SDE1811278"/>
    <s v="Zon"/>
    <s v="2018 Zon-PV &gt;= 15 kWp en &lt; 1 MWp"/>
    <s v="Elton B.V."/>
    <s v="2e Energieweg 5"/>
    <s v="9301LL"/>
    <s v="RODEN"/>
    <s v="Drenthe"/>
    <n v="0.36"/>
    <n v="342"/>
    <n v="15"/>
    <n v="441180"/>
    <x v="2"/>
    <x v="0"/>
    <x v="1"/>
    <x v="6"/>
  </r>
  <r>
    <s v="SDE+ 2018 I"/>
    <s v="SDE1811309"/>
    <s v="Zon"/>
    <s v="2018 Zon-PV &gt;= 15 kWp en &lt; 1 MWp"/>
    <s v="***"/>
    <s v="***"/>
    <s v="7826**"/>
    <s v="EMMEN"/>
    <s v="Drenthe"/>
    <n v="0.375"/>
    <n v="356.25"/>
    <n v="15"/>
    <n v="470250"/>
    <x v="2"/>
    <x v="0"/>
    <x v="1"/>
    <x v="2"/>
  </r>
  <r>
    <s v="SDE+ 2018 I"/>
    <s v="SDE1811439"/>
    <s v="Zon"/>
    <s v="2018 Zon-PV &gt;= 15 kWp en &lt; 1 MWp"/>
    <s v="***"/>
    <s v="***"/>
    <s v="9414**"/>
    <s v="HOOGHALEN"/>
    <s v="Drenthe"/>
    <n v="0.495"/>
    <n v="470.25"/>
    <n v="15"/>
    <n v="613677"/>
    <x v="2"/>
    <x v="1"/>
    <x v="1"/>
    <x v="5"/>
  </r>
  <r>
    <s v="SDE+ 2018 I"/>
    <s v="SDE1811460"/>
    <s v="Zon"/>
    <s v="2018 Zon-PV &gt;= 15 kWp en &lt; 1 MWp"/>
    <s v="***"/>
    <s v="***"/>
    <s v="9482**"/>
    <s v="TYNAARLO"/>
    <s v="Drenthe"/>
    <n v="0.999"/>
    <n v="949.05"/>
    <n v="15"/>
    <n v="1238511"/>
    <x v="2"/>
    <x v="0"/>
    <x v="1"/>
    <x v="8"/>
  </r>
  <r>
    <s v="SDE+ 2018 I"/>
    <s v="SDE1811492"/>
    <s v="Zon"/>
    <s v="2018 Zon-PV &gt;= 15 kWp en &lt; 1 MWp"/>
    <s v="***"/>
    <s v="***"/>
    <s v="9439**"/>
    <s v="WITTEVEEN"/>
    <s v="Drenthe"/>
    <n v="0.495"/>
    <n v="470.25"/>
    <n v="15"/>
    <n v="634838"/>
    <x v="2"/>
    <x v="0"/>
    <x v="1"/>
    <x v="9"/>
  </r>
  <r>
    <s v="SDE+ 2018 I"/>
    <s v="SDE1811614"/>
    <s v="Zon"/>
    <s v="2018 Zon-PV &gt;= 15 kWp en &lt; 1 MWp"/>
    <s v="***"/>
    <s v="***"/>
    <s v="9342**"/>
    <s v="EEN"/>
    <s v="Drenthe"/>
    <n v="0.19564999999999999"/>
    <n v="185.86799999999999"/>
    <n v="15"/>
    <n v="211890"/>
    <x v="2"/>
    <x v="0"/>
    <x v="1"/>
    <x v="6"/>
  </r>
  <r>
    <s v="SDE+ 2018 I"/>
    <s v="SDE1811715"/>
    <s v="Zon"/>
    <s v="2018 Zon-PV &gt;= 15 kWp en &lt; 1 MWp"/>
    <s v="***"/>
    <s v="***"/>
    <s v="7741**"/>
    <s v="COEVORDEN"/>
    <s v="Drenthe"/>
    <n v="1.6E-2"/>
    <n v="15.2"/>
    <n v="15"/>
    <n v="15504"/>
    <x v="2"/>
    <x v="0"/>
    <x v="1"/>
    <x v="10"/>
  </r>
  <r>
    <s v="SDE+ 2018 I"/>
    <s v="SDE1811846"/>
    <s v="Zon"/>
    <s v="2018 Zon-PV &gt;= 15 kWp en &lt; 1 MWp"/>
    <s v="Waterschap Hunze en Aa's"/>
    <s v="Zuiderdiep 227a"/>
    <s v="9571BM"/>
    <s v="2E EXLOËRMOND"/>
    <s v="Drenthe"/>
    <n v="1.848E-2"/>
    <n v="17.555999999999997"/>
    <n v="15"/>
    <n v="17908"/>
    <x v="3"/>
    <x v="0"/>
    <x v="1"/>
    <x v="11"/>
  </r>
  <r>
    <s v="SDE+ 2018 I"/>
    <s v="SDE1811889"/>
    <s v="Zon"/>
    <s v="2018 Zon-PV &gt;= 15 kWp en &lt; 1 MWp"/>
    <s v="***"/>
    <s v="***"/>
    <s v="9464**"/>
    <s v="EEXTERZANDVOORT"/>
    <s v="Drenthe"/>
    <n v="0.16800000000000001"/>
    <n v="159.6"/>
    <n v="15"/>
    <n v="215460"/>
    <x v="2"/>
    <x v="0"/>
    <x v="1"/>
    <x v="7"/>
  </r>
  <r>
    <s v="SDE+ 2018 I"/>
    <s v="SDE1811934"/>
    <s v="Zon"/>
    <s v="2018 Zon-PV &gt;= 15 kWp en &lt; 1 MWp"/>
    <s v="***"/>
    <s v="***"/>
    <s v="7846**"/>
    <s v="NOORD-SLEEN"/>
    <s v="Drenthe"/>
    <n v="7.4999999999999997E-2"/>
    <n v="71.25"/>
    <n v="15"/>
    <n v="92982"/>
    <x v="2"/>
    <x v="0"/>
    <x v="1"/>
    <x v="10"/>
  </r>
  <r>
    <s v="SDE+ 2018 I"/>
    <s v="SDE1812006"/>
    <s v="Zon"/>
    <s v="2018 Zon-PV &gt;= 15 kWp en &lt; 1 MWp"/>
    <s v="Stichting De Swaneburg"/>
    <s v="van Pallandtlaan 1"/>
    <s v="7742WJ"/>
    <s v="COEVORDEN"/>
    <s v="Drenthe"/>
    <n v="0.13"/>
    <n v="123.5"/>
    <n v="15"/>
    <n v="140790"/>
    <x v="2"/>
    <x v="0"/>
    <x v="1"/>
    <x v="10"/>
  </r>
  <r>
    <s v="SDE+ 2018 I"/>
    <s v="SDE1812229"/>
    <s v="Zon"/>
    <s v="2018 Zon-PV &gt;= 15 kWp en &lt; 1 MWp"/>
    <s v="***"/>
    <s v="***"/>
    <s v="7825**"/>
    <s v="EMMEN"/>
    <s v="Drenthe"/>
    <n v="0.3"/>
    <n v="285"/>
    <n v="15"/>
    <n v="376200"/>
    <x v="2"/>
    <x v="1"/>
    <x v="1"/>
    <x v="2"/>
  </r>
  <r>
    <s v="SDE+ 2018 I"/>
    <s v="SDE1812443"/>
    <s v="Zon"/>
    <s v="2018 Zon-PV &gt;= 15 kWp en &lt; 1 MWp"/>
    <s v="Bestuurs- en administratiekantoor Stichting Openbaar Onderwijs Baasis"/>
    <s v="Boomgaard 1"/>
    <s v="9761TM"/>
    <s v="EELDE"/>
    <s v="Drenthe"/>
    <n v="0.05"/>
    <n v="47.5"/>
    <n v="15"/>
    <n v="64125"/>
    <x v="2"/>
    <x v="0"/>
    <x v="1"/>
    <x v="8"/>
  </r>
  <r>
    <s v="SDE+ 2018 I"/>
    <s v="SDE1812484"/>
    <s v="Zon"/>
    <s v="2018 Zon-PV &gt;= 15 kWp en &lt; 1 MWp"/>
    <s v="A. van Looijengoed Vastgoed B.V."/>
    <s v="Nijverheidsweg 17a"/>
    <s v="9418TX"/>
    <s v="WIJSTER"/>
    <s v="Drenthe"/>
    <n v="0.2"/>
    <n v="190"/>
    <n v="15"/>
    <n v="250800"/>
    <x v="2"/>
    <x v="0"/>
    <x v="1"/>
    <x v="5"/>
  </r>
  <r>
    <s v="SDE+ 2018 I"/>
    <s v="SDE1812628"/>
    <s v="Zon"/>
    <s v="2018 Zon-PV &gt;= 15 kWp en &lt; 1 MWp"/>
    <s v="Scheeve Agro B.V."/>
    <s v="Noordveenkanaal NZ 94"/>
    <s v="7831TT"/>
    <s v="NIEUW-WEERDINGE"/>
    <s v="Drenthe"/>
    <n v="0.48499999999999999"/>
    <n v="460.75"/>
    <n v="15"/>
    <n v="608190"/>
    <x v="2"/>
    <x v="0"/>
    <x v="1"/>
    <x v="2"/>
  </r>
  <r>
    <s v="SDE+ 2018 I"/>
    <s v="SDE1812718"/>
    <s v="Biomassa"/>
    <s v="2018 Ketel vaste biomassa &gt;= 5 MW staffel (HW/E)"/>
    <s v="LDJ Recycling Group B.V."/>
    <s v="Marconiweg 4-7"/>
    <s v="7741KM"/>
    <s v="COEVORDEN"/>
    <s v="Drenthe"/>
    <n v="14.99"/>
    <n v="119920"/>
    <n v="12"/>
    <n v="46049280"/>
    <x v="1"/>
    <x v="1"/>
    <x v="1"/>
    <x v="10"/>
  </r>
  <r>
    <s v="SDE+ 2018 I"/>
    <s v="SDE1812727"/>
    <s v="Zon"/>
    <s v="2018 Zon-PV &gt;= 15 kWp en &lt; 1 MWp"/>
    <s v="Agrisun B.V."/>
    <s v="Burg. J.G. Legroweg 114"/>
    <s v="9761TD"/>
    <s v="EELDE"/>
    <s v="Drenthe"/>
    <n v="0.1"/>
    <n v="95"/>
    <n v="15"/>
    <n v="128250"/>
    <x v="2"/>
    <x v="0"/>
    <x v="1"/>
    <x v="8"/>
  </r>
  <r>
    <s v="SDE+ 2018 I"/>
    <s v="SDE1812797"/>
    <s v="Zon"/>
    <s v="2018 Zon-PV &gt;= 15 kWp en &lt; 1 MWp"/>
    <s v="Gemeente Noordenveld"/>
    <s v="Hereweg 1d"/>
    <s v="9321CL"/>
    <s v="PEIZE"/>
    <s v="Drenthe"/>
    <n v="6.9224999999999995E-2"/>
    <n v="65.763999999999996"/>
    <n v="15"/>
    <n v="86809"/>
    <x v="2"/>
    <x v="1"/>
    <x v="1"/>
    <x v="6"/>
  </r>
  <r>
    <s v="SDE+ 2018 I"/>
    <s v="SDE1812829"/>
    <s v="Zon"/>
    <s v="2018 Zon-PV &gt;= 15 kWp en &lt; 1 MWp"/>
    <s v="***"/>
    <s v="***"/>
    <s v="9496**"/>
    <s v="BUNNE"/>
    <s v="Drenthe"/>
    <n v="0.219"/>
    <n v="208.05"/>
    <n v="15"/>
    <n v="327689"/>
    <x v="2"/>
    <x v="0"/>
    <x v="1"/>
    <x v="8"/>
  </r>
  <r>
    <s v="SDE+ 2018 I"/>
    <s v="SDE1813067"/>
    <s v="Zon"/>
    <s v="2018 Zon-PV &gt;= 15 kWp en &lt; 1 MWp"/>
    <s v="Autobedrijf Okken Gieten"/>
    <s v="Oelenboom 8a"/>
    <s v="9461VA"/>
    <s v="GIETEN"/>
    <s v="Drenthe"/>
    <n v="0.106"/>
    <n v="100.7"/>
    <n v="15"/>
    <n v="123861"/>
    <x v="2"/>
    <x v="0"/>
    <x v="1"/>
    <x v="7"/>
  </r>
  <r>
    <s v="SDE+ 2018 I"/>
    <s v="SDE1813095"/>
    <s v="Zon"/>
    <s v="2018 Zon-PV &gt;= 15 kWp en &lt; 1 MWp"/>
    <s v="JK Schepers Holding B.V."/>
    <s v="Voltastraat 8a"/>
    <s v="7903AB"/>
    <s v="HOOGEVEEN"/>
    <s v="Drenthe"/>
    <n v="0.16800000000000001"/>
    <n v="159.6"/>
    <n v="15"/>
    <n v="210672"/>
    <x v="2"/>
    <x v="0"/>
    <x v="1"/>
    <x v="1"/>
  </r>
  <r>
    <s v="SDE+ 2018 I"/>
    <s v="SDE1813233"/>
    <s v="Zon"/>
    <s v="2018 Zon-PV &gt;= 1 MWp"/>
    <s v="DAK Veilingstraat 40 Nieuw-Amsterdam B.V. i.o."/>
    <s v="Veilingstraat 40"/>
    <s v="7833HN"/>
    <s v="NIEUW-AMSTERDAM"/>
    <s v="Drenthe"/>
    <n v="1.02"/>
    <n v="969"/>
    <n v="15"/>
    <n v="1206405"/>
    <x v="2"/>
    <x v="1"/>
    <x v="1"/>
    <x v="2"/>
  </r>
  <r>
    <s v="SDE+ 2018 I"/>
    <s v="SDE1813298"/>
    <s v="Zon"/>
    <s v="2018 Zon-PV &gt;= 15 kWp en &lt; 1 MWp"/>
    <s v="Pouw Vastgoed B.V."/>
    <s v="Industrieweg 49"/>
    <s v="7903AJ"/>
    <s v="HOOGEVEEN"/>
    <s v="Drenthe"/>
    <n v="0.3"/>
    <n v="267.58333333333331"/>
    <n v="15"/>
    <n v="384750"/>
    <x v="2"/>
    <x v="1"/>
    <x v="1"/>
    <x v="1"/>
  </r>
  <r>
    <s v="SDE+ 2018 I"/>
    <s v="SDE1813490"/>
    <s v="Zon"/>
    <s v="2018 Zon-PV &gt;= 15 kWp en &lt; 1 MWp"/>
    <s v="Bestuurs- en administratiekantoor Stichting Openbaar Onderwijs Baasis"/>
    <s v="Rozenstraat 18"/>
    <s v="9482PP"/>
    <s v="TYNAARLO"/>
    <s v="Drenthe"/>
    <n v="0.06"/>
    <n v="57"/>
    <n v="15"/>
    <n v="76950"/>
    <x v="2"/>
    <x v="1"/>
    <x v="1"/>
    <x v="8"/>
  </r>
  <r>
    <s v="SDE+ 2018 I"/>
    <s v="SDE1813606"/>
    <s v="Zon"/>
    <s v="2018 Zon-PV &gt;= 15 kWp en &lt; 1 MWp"/>
    <s v="Arcus Beheer B.V."/>
    <s v="Werkhorst 36-40"/>
    <s v="7944AV"/>
    <s v="MEPPEL"/>
    <s v="Drenthe"/>
    <n v="0.39524999999999999"/>
    <n v="375.488"/>
    <n v="15"/>
    <n v="490012"/>
    <x v="2"/>
    <x v="0"/>
    <x v="1"/>
    <x v="3"/>
  </r>
  <r>
    <s v="SDE+ 2018 I"/>
    <s v="SDE1813640"/>
    <s v="Zon"/>
    <s v="2018 Zon-PV &gt;= 15 kWp en &lt; 1 MWp"/>
    <s v="Boerenbedrijf Beuling B.V."/>
    <s v="1e Exloermond 54"/>
    <s v="9573PC"/>
    <s v="1E EXLOERMOND"/>
    <s v="Drenthe"/>
    <n v="8.2500000000000004E-2"/>
    <n v="78.375"/>
    <n v="15"/>
    <n v="105807"/>
    <x v="2"/>
    <x v="0"/>
    <x v="1"/>
    <x v="11"/>
  </r>
  <r>
    <s v="SDE+ 2018 I"/>
    <s v="SDE1813717"/>
    <s v="Zon"/>
    <s v="2018 Zon-PV &gt;= 1 MWp"/>
    <s v="One Solar Beheer II B.V."/>
    <s v="Vosmatenweg 2"/>
    <s v="7742PB"/>
    <s v="COEVORDEN"/>
    <s v="Drenthe"/>
    <n v="4.9379999999999997"/>
    <n v="4691.1000000000004"/>
    <n v="15"/>
    <n v="5910786"/>
    <x v="2"/>
    <x v="1"/>
    <x v="1"/>
    <x v="10"/>
  </r>
  <r>
    <s v="SDE+ 2018 I"/>
    <s v="SDE1813949"/>
    <s v="Zon"/>
    <s v="2018 Zon-PV &gt;= 15 kWp en &lt; 1 MWp"/>
    <s v="Stichting Lentis Maatschappelijke Onderneming"/>
    <s v="E 212"/>
    <s v="9471KW"/>
    <s v="ZUIDLAREN"/>
    <s v="Drenthe"/>
    <n v="0.27467999999999998"/>
    <n v="260.94600000000003"/>
    <n v="15"/>
    <n v="324878"/>
    <x v="2"/>
    <x v="0"/>
    <x v="1"/>
    <x v="8"/>
  </r>
  <r>
    <s v="SDE+ 2018 I"/>
    <s v="SDE1814104"/>
    <s v="Zon"/>
    <s v="2018 Zon-PV &gt;= 15 kWp en &lt; 1 MWp"/>
    <s v="Kaas-Pack Holland B.V."/>
    <s v="Buitenvaart 2109"/>
    <s v="7905SW"/>
    <s v="HOOGEVEEN"/>
    <s v="Drenthe"/>
    <n v="0.37"/>
    <n v="351.5"/>
    <n v="15"/>
    <n v="474525"/>
    <x v="2"/>
    <x v="0"/>
    <x v="1"/>
    <x v="1"/>
  </r>
  <r>
    <s v="SDE+ 2018 I"/>
    <s v="SDE1814304"/>
    <s v="Zon"/>
    <s v="2018 Zon-PV &gt;= 15 kWp en &lt; 1 MWp"/>
    <s v="GroenLeven B.V."/>
    <s v="Benterdijk 6"/>
    <s v="7751RV"/>
    <s v="DALEN"/>
    <s v="Drenthe"/>
    <n v="0.40820000000000001"/>
    <n v="387.79"/>
    <n v="15"/>
    <n v="442081"/>
    <x v="2"/>
    <x v="1"/>
    <x v="1"/>
    <x v="10"/>
  </r>
  <r>
    <s v="SDE+ 2018 I"/>
    <s v="SDE1814556"/>
    <s v="Zon"/>
    <s v="2018 Zon-PV &gt;= 15 kWp en &lt; 1 MWp"/>
    <s v="Plopsa B.V."/>
    <s v="Reindersdijk 57"/>
    <s v="7751SH"/>
    <s v="DALEN"/>
    <s v="Drenthe"/>
    <n v="0.57699999999999996"/>
    <n v="548.15"/>
    <n v="15"/>
    <n v="740003"/>
    <x v="2"/>
    <x v="0"/>
    <x v="1"/>
    <x v="10"/>
  </r>
  <r>
    <s v="SDE+ 2018 I"/>
    <s v="SDE1814808"/>
    <s v="Zon"/>
    <s v="2018 Zon-PV &gt;= 15 kWp en &lt; 1 MWp"/>
    <s v="***"/>
    <s v="***"/>
    <s v="7848**"/>
    <s v="SCHOONOORD"/>
    <s v="Drenthe"/>
    <n v="0.08"/>
    <n v="76"/>
    <n v="15"/>
    <n v="100320"/>
    <x v="2"/>
    <x v="0"/>
    <x v="1"/>
    <x v="10"/>
  </r>
  <r>
    <s v="SDE+ 2018 I"/>
    <s v="SDE1815150"/>
    <s v="Zon"/>
    <s v="2018 Zon-PV &gt;= 15 kWp en &lt; 1 MWp"/>
    <s v="***"/>
    <s v="***"/>
    <s v="9531**"/>
    <s v="BORGER"/>
    <s v="Drenthe"/>
    <n v="0.99"/>
    <n v="940.5"/>
    <n v="15"/>
    <n v="1227353"/>
    <x v="2"/>
    <x v="1"/>
    <x v="1"/>
    <x v="11"/>
  </r>
  <r>
    <s v="SDE+ 2018 I"/>
    <s v="SDE1815271"/>
    <s v="Zon"/>
    <s v="2018 Zon-PV &gt;= 15 kWp en &lt; 1 MWp"/>
    <s v="***"/>
    <s v="***"/>
    <s v="9491**"/>
    <s v="ZEIJEN"/>
    <s v="Drenthe"/>
    <n v="0.105"/>
    <n v="99.75"/>
    <n v="15"/>
    <n v="134663"/>
    <x v="2"/>
    <x v="0"/>
    <x v="1"/>
    <x v="8"/>
  </r>
  <r>
    <s v="SDE+ 2018 I"/>
    <s v="SDE1815360"/>
    <s v="Zon"/>
    <s v="2018 Zon-PV &gt;= 15 kWp en &lt; 1 MWp"/>
    <s v="Dutch Durables Energy 1 B.V."/>
    <s v="Mandeveld 12"/>
    <s v="7942KE"/>
    <s v="MEPPEL"/>
    <s v="Drenthe"/>
    <n v="0.44712000000000002"/>
    <n v="424.76400000000001"/>
    <n v="15"/>
    <n v="528832"/>
    <x v="3"/>
    <x v="1"/>
    <x v="1"/>
    <x v="3"/>
  </r>
  <r>
    <s v="SDE+ 2018 I"/>
    <s v="SDE1815624"/>
    <s v="Zon"/>
    <s v="2018 Zon-PV &gt;= 15 kWp en &lt; 1 MWp"/>
    <s v="***"/>
    <s v="***"/>
    <s v="9444**"/>
    <s v="GROLLOO"/>
    <s v="Drenthe"/>
    <n v="0.224"/>
    <n v="212.8"/>
    <n v="15"/>
    <n v="242592"/>
    <x v="2"/>
    <x v="0"/>
    <x v="1"/>
    <x v="7"/>
  </r>
  <r>
    <s v="SDE+ 2018 I"/>
    <s v="SDE1815936"/>
    <s v="Zon"/>
    <s v="2018 Zon-PV &gt;= 15 kWp en &lt; 1 MWp"/>
    <s v="***"/>
    <s v="***"/>
    <s v="7925**"/>
    <s v="LINDE DR"/>
    <s v="Drenthe"/>
    <n v="0.27500000000000002"/>
    <n v="261.25"/>
    <n v="15"/>
    <n v="340932"/>
    <x v="2"/>
    <x v="0"/>
    <x v="1"/>
    <x v="9"/>
  </r>
  <r>
    <s v="SDE+ 2018 I"/>
    <s v="SDE1816443"/>
    <s v="Zon"/>
    <s v="2018 Zon-PV &gt;= 15 kWp en &lt; 1 MWp"/>
    <s v="GroenLeven B.V."/>
    <s v="Klazienaveensestraat 102"/>
    <s v="7885BC"/>
    <s v="NIEUW-DORDRECHT"/>
    <s v="Drenthe"/>
    <n v="0.218725"/>
    <n v="207.78900000000002"/>
    <n v="15"/>
    <n v="236880"/>
    <x v="2"/>
    <x v="1"/>
    <x v="1"/>
    <x v="2"/>
  </r>
  <r>
    <s v="SDE+ 2018 I"/>
    <s v="SDE1816539"/>
    <s v="Zon"/>
    <s v="2018 Zon-PV &gt;= 15 kWp en &lt; 1 MWp"/>
    <s v="Windpark Coevorden B.V."/>
    <s v="Coevorderkanaal 11"/>
    <s v="7742PA"/>
    <s v="COEVORDEN"/>
    <s v="Drenthe"/>
    <n v="8.8499999999999995E-2"/>
    <n v="84.075000000000003"/>
    <n v="15"/>
    <n v="109718"/>
    <x v="2"/>
    <x v="0"/>
    <x v="1"/>
    <x v="10"/>
  </r>
  <r>
    <s v="SDE+ 2018 I"/>
    <s v="SDE1816821"/>
    <s v="Zon"/>
    <s v="2018 Zon-PV &gt;= 1 MWp"/>
    <s v="Landbouwbedrijf Kloosterman B.V."/>
    <s v="Middenraai 22"/>
    <s v="7910TK"/>
    <s v="NIEUWEROORD"/>
    <s v="Drenthe"/>
    <n v="2.00013"/>
    <n v="1900.124"/>
    <n v="15"/>
    <n v="2365655"/>
    <x v="3"/>
    <x v="0"/>
    <x v="1"/>
    <x v="1"/>
  </r>
  <r>
    <s v="SDE+ 2018 I"/>
    <s v="SDE1816946"/>
    <s v="Zon"/>
    <s v="2018 Zon-PV &gt;= 15 kWp en &lt; 1 MWp"/>
    <s v="GroenLeven B.V."/>
    <s v="Vennootsweg 8"/>
    <s v="9342TE"/>
    <s v="EEN"/>
    <s v="Drenthe"/>
    <n v="0.58109999999999995"/>
    <n v="552.04499999999996"/>
    <n v="15"/>
    <n v="629332"/>
    <x v="2"/>
    <x v="1"/>
    <x v="1"/>
    <x v="6"/>
  </r>
  <r>
    <s v="SDE+ 2018 I"/>
    <s v="SDE1817190"/>
    <s v="Biomassa"/>
    <s v="2018 Ketel vaste biomassa &lt; 5 MW (HW/E)"/>
    <s v="Woonconcept Energie B.V."/>
    <s v="Pronckstraat 1"/>
    <s v="7906EP"/>
    <s v="HOOGEVEEN"/>
    <s v="Drenthe"/>
    <n v="0.502"/>
    <n v="1111"/>
    <n v="12"/>
    <n v="346632"/>
    <x v="1"/>
    <x v="0"/>
    <x v="1"/>
    <x v="1"/>
  </r>
  <r>
    <s v="SDE+ 2018 I"/>
    <s v="SDE1817539"/>
    <s v="Biomassa"/>
    <s v="2018 Ketel vaste biomassa &gt;= 5 MW staffel (HW/E)"/>
    <s v="Drenthe Power B.V."/>
    <s v="Mr. J.B. Kanweg 105"/>
    <s v="9439TE"/>
    <s v="WITTEVEEN"/>
    <s v="Drenthe"/>
    <n v="5"/>
    <n v="15000"/>
    <n v="12"/>
    <n v="11700000"/>
    <x v="1"/>
    <x v="1"/>
    <x v="1"/>
    <x v="9"/>
  </r>
  <r>
    <s v="SDE+ 2018 I"/>
    <s v="SDE1817559"/>
    <s v="Zon"/>
    <s v="2018 Zon-PV &gt;= 15 kWp en &lt; 1 MWp"/>
    <s v="Euving CV"/>
    <s v="Nijlandsweg 3"/>
    <s v="7864TP"/>
    <s v="ZWINDEREN"/>
    <s v="Drenthe"/>
    <n v="0.23100000000000001"/>
    <n v="219.45"/>
    <n v="15"/>
    <n v="313500"/>
    <x v="2"/>
    <x v="0"/>
    <x v="1"/>
    <x v="10"/>
  </r>
  <r>
    <s v="SDE+ 2018 I"/>
    <s v="SDE1817630"/>
    <s v="Zon"/>
    <s v="2018 Zon-PV &gt;= 15 kWp en &lt; 1 MWp"/>
    <s v="***"/>
    <s v="***"/>
    <s v="9534**"/>
    <s v="WESTDORP"/>
    <s v="Drenthe"/>
    <n v="0.9"/>
    <n v="855"/>
    <n v="15"/>
    <n v="1115775"/>
    <x v="2"/>
    <x v="1"/>
    <x v="1"/>
    <x v="11"/>
  </r>
  <r>
    <s v="SDE+ 2018 I"/>
    <s v="SDE1817703"/>
    <s v="Zon"/>
    <s v="2018 Zon-PV &gt;= 1 MWp"/>
    <s v="One Solar Beheer II B.V."/>
    <s v="De Mars 1"/>
    <s v="7742PT"/>
    <s v="COEVORDEN"/>
    <s v="Drenthe"/>
    <n v="8.6419999999999995"/>
    <n v="8209.9"/>
    <n v="15"/>
    <n v="10344474"/>
    <x v="2"/>
    <x v="1"/>
    <x v="1"/>
    <x v="10"/>
  </r>
  <r>
    <s v="SDE+ 2018 I"/>
    <s v="SDE1817732"/>
    <s v="Zon"/>
    <s v="2018 Zon-PV &gt;= 15 kWp en &lt; 1 MWp"/>
    <s v="***"/>
    <s v="***"/>
    <s v="9423**"/>
    <s v="HOOGERSMILDE"/>
    <s v="Drenthe"/>
    <n v="0.32369999999999999"/>
    <n v="307.51500000000004"/>
    <n v="15"/>
    <n v="382857"/>
    <x v="2"/>
    <x v="1"/>
    <x v="1"/>
    <x v="5"/>
  </r>
  <r>
    <s v="SDE+ 2018 I"/>
    <s v="SDE1817876"/>
    <s v="Zon"/>
    <s v="2018 Zon-PV &gt;= 15 kWp en &lt; 1 MWp"/>
    <s v="Kindcentrum De Kloostertuin"/>
    <s v="Aletta Jacobsweg 78"/>
    <s v="9408AM"/>
    <s v="ASSEN"/>
    <s v="Drenthe"/>
    <n v="9.6000000000000002E-2"/>
    <n v="91.2"/>
    <n v="15"/>
    <n v="120384"/>
    <x v="2"/>
    <x v="0"/>
    <x v="1"/>
    <x v="4"/>
  </r>
  <r>
    <s v="SDE+ 2018 I"/>
    <s v="SDE1818111"/>
    <s v="Zon"/>
    <s v="2018 Zon-PV &gt;= 15 kWp en &lt; 1 MWp"/>
    <s v="***"/>
    <s v="***"/>
    <s v="9438**"/>
    <s v="GARMINGE"/>
    <s v="Drenthe"/>
    <n v="0.32500000000000001"/>
    <n v="308.75"/>
    <n v="15"/>
    <n v="389025"/>
    <x v="2"/>
    <x v="1"/>
    <x v="1"/>
    <x v="5"/>
  </r>
  <r>
    <s v="SDE+ 2018 I"/>
    <s v="SDE1818193"/>
    <s v="Zon"/>
    <s v="2018 Zon-PV &gt;= 15 kWp en &lt; 1 MWp"/>
    <s v="***"/>
    <s v="***"/>
    <s v="7761**"/>
    <s v="SCHOONEBEEK"/>
    <s v="Drenthe"/>
    <n v="0.2"/>
    <n v="190"/>
    <n v="15"/>
    <n v="250800"/>
    <x v="2"/>
    <x v="0"/>
    <x v="1"/>
    <x v="2"/>
  </r>
  <r>
    <s v="SDE+ 2018 I"/>
    <s v="SDE1818272"/>
    <s v="Biomassa"/>
    <s v="2018 Ketel vaste biomassa &lt; 5 MW (HW/E)"/>
    <s v="***"/>
    <s v="***"/>
    <s v="7877**"/>
    <s v="2E VALTHERMOND"/>
    <s v="Drenthe"/>
    <n v="0.5"/>
    <n v="1221.8"/>
    <n v="12"/>
    <n v="381202"/>
    <x v="1"/>
    <x v="0"/>
    <x v="1"/>
    <x v="11"/>
  </r>
  <r>
    <s v="SDE+ 2018 I"/>
    <s v="SDE1818376"/>
    <s v="Zon"/>
    <s v="2018 Zon-PV &gt;= 15 kWp en &lt; 1 MWp"/>
    <s v="***"/>
    <s v="***"/>
    <s v="9441**"/>
    <s v="ORVELTE"/>
    <s v="Drenthe"/>
    <n v="0.33700000000000002"/>
    <n v="320.14999999999998"/>
    <n v="15"/>
    <n v="422598"/>
    <x v="2"/>
    <x v="0"/>
    <x v="1"/>
    <x v="5"/>
  </r>
  <r>
    <s v="SDE+ 2018 I"/>
    <s v="SDE1818589"/>
    <s v="Zon"/>
    <s v="2018 Zon-PV &gt;= 15 kWp en &lt; 1 MWp"/>
    <s v="Taxi- Autobedrijf H. Stadman B.V."/>
    <s v="Anlooerweg 6"/>
    <s v="9468CN"/>
    <s v="ANNEN"/>
    <s v="Drenthe"/>
    <n v="0.14499999999999999"/>
    <n v="137.75"/>
    <n v="15"/>
    <n v="169433"/>
    <x v="2"/>
    <x v="0"/>
    <x v="1"/>
    <x v="7"/>
  </r>
  <r>
    <s v="SDE+ 2018 I"/>
    <s v="SDE1818689"/>
    <s v="Zon"/>
    <s v="2018 Zon-PV &gt;= 15 kWp en &lt; 1 MWp"/>
    <s v="***"/>
    <s v="***"/>
    <s v="9335**"/>
    <s v="ZUIDVELDE"/>
    <s v="Drenthe"/>
    <n v="0.499"/>
    <n v="474.05"/>
    <n v="15"/>
    <n v="590193"/>
    <x v="2"/>
    <x v="1"/>
    <x v="1"/>
    <x v="6"/>
  </r>
  <r>
    <s v="SDE+ 2018 I"/>
    <s v="SDE1819277"/>
    <s v="Zon"/>
    <s v="2018 Zon-PV &gt;= 15 kWp en &lt; 1 MWp"/>
    <s v="Projectontwikkeling Orvelte B.V."/>
    <s v="Mr. J.B. Kanweg 3"/>
    <s v="9439TD"/>
    <s v="WITTEVEEN"/>
    <s v="Drenthe"/>
    <n v="0.12967500000000001"/>
    <n v="123.191"/>
    <n v="15"/>
    <n v="162613"/>
    <x v="2"/>
    <x v="1"/>
    <x v="1"/>
    <x v="9"/>
  </r>
  <r>
    <s v="SDE+ 2018 I"/>
    <s v="SDE1819533"/>
    <s v="Zon"/>
    <s v="2018 Zon-PV &gt;= 1 MWp"/>
    <s v="Zonnepark Emmen B.V."/>
    <s v="Veenakkers 25"/>
    <s v="7881XA"/>
    <s v="EMMER-COMPASCUUM"/>
    <s v="Drenthe"/>
    <n v="4.7794499999999998"/>
    <n v="4540.4780000000001"/>
    <n v="15"/>
    <n v="5789110"/>
    <x v="3"/>
    <x v="1"/>
    <x v="1"/>
    <x v="2"/>
  </r>
  <r>
    <s v="SDE+ 2018 I"/>
    <s v="SDE1819646"/>
    <s v="Zon"/>
    <s v="2018 Zon-PV &gt;= 1 MWp"/>
    <s v="Vos Ruinerwold Beheer B.V."/>
    <s v="Wolddijk 7"/>
    <s v="7961NA"/>
    <s v="RUINERWOLD"/>
    <s v="Drenthe"/>
    <n v="1.16025"/>
    <n v="1102.2380000000001"/>
    <n v="15"/>
    <n v="1256552"/>
    <x v="2"/>
    <x v="0"/>
    <x v="1"/>
    <x v="9"/>
  </r>
  <r>
    <s v="SDE+ 2018 I"/>
    <s v="SDE1819791"/>
    <s v="Zon"/>
    <s v="2018 Zon-PV &gt;= 15 kWp en &lt; 1 MWp"/>
    <s v="De Leeuwte Veehandel B.V."/>
    <s v="Leeuwte 38"/>
    <s v="7963PK"/>
    <s v="RUINEN"/>
    <s v="Drenthe"/>
    <n v="0.19800000000000001"/>
    <n v="188.1"/>
    <n v="15"/>
    <n v="253935"/>
    <x v="2"/>
    <x v="0"/>
    <x v="1"/>
    <x v="9"/>
  </r>
  <r>
    <s v="SDE+ 2018 II"/>
    <s v="SDE1820105"/>
    <s v="Zon"/>
    <s v="2018 Zon-PV &gt;= 15 kWp en &lt; 1 MWp"/>
    <s v="Terberg Techniek B.V."/>
    <s v="Stephensonstraat 35"/>
    <s v="7903AS"/>
    <s v="HOOGEVEEN"/>
    <s v="Drenthe"/>
    <n v="0.11"/>
    <n v="104.5"/>
    <n v="15"/>
    <n v="130103"/>
    <x v="2"/>
    <x v="1"/>
    <x v="1"/>
    <x v="1"/>
  </r>
  <r>
    <s v="SDE+ 2018 II"/>
    <s v="SDE1820175"/>
    <s v="Zon"/>
    <s v="2018 Zon-PV &gt;= 1 MWp"/>
    <s v="KS NL9 B.V."/>
    <s v="Zonnepark Hoogeveen"/>
    <s v="-"/>
    <s v="HOOGEVEEN"/>
    <s v="Drenthe"/>
    <n v="19.73"/>
    <n v="18743.5"/>
    <n v="15"/>
    <n v="20805285"/>
    <x v="3"/>
    <x v="1"/>
    <x v="1"/>
    <x v="1"/>
  </r>
  <r>
    <s v="SDE+ 2018 II"/>
    <s v="SDE1820190"/>
    <s v="Zon"/>
    <s v="2018 Zon-PV &gt;= 15 kWp en &lt; 1 MWp"/>
    <s v="***"/>
    <s v="***"/>
    <s v="7931**"/>
    <s v="FLUITENBERG"/>
    <s v="Drenthe"/>
    <n v="0.474825"/>
    <n v="451.084"/>
    <n v="15"/>
    <n v="541301"/>
    <x v="2"/>
    <x v="1"/>
    <x v="1"/>
    <x v="1"/>
  </r>
  <r>
    <s v="SDE+ 2018 II"/>
    <s v="SDE1820203"/>
    <s v="Zon"/>
    <s v="2018 Zon-PV &gt;= 15 kWp en &lt; 1 MWp"/>
    <s v="***"/>
    <s v="***"/>
    <s v="7846**"/>
    <s v="NOORD-SLEEN"/>
    <s v="Drenthe"/>
    <n v="0.22"/>
    <n v="209"/>
    <n v="15"/>
    <n v="260205"/>
    <x v="2"/>
    <x v="1"/>
    <x v="1"/>
    <x v="10"/>
  </r>
  <r>
    <s v="SDE+ 2018 II"/>
    <s v="SDE1820210"/>
    <s v="Zon"/>
    <s v="2018 Zon-PV &gt;= 15 kWp en &lt; 1 MWp"/>
    <s v="BIMair B.V."/>
    <s v="van Vlissingenstraat 55"/>
    <s v="9403BB"/>
    <s v="ASSEN"/>
    <s v="Drenthe"/>
    <n v="0.48"/>
    <n v="456"/>
    <n v="15"/>
    <n v="574560"/>
    <x v="2"/>
    <x v="1"/>
    <x v="1"/>
    <x v="4"/>
  </r>
  <r>
    <s v="SDE+ 2018 II"/>
    <s v="SDE1820335"/>
    <s v="Zon"/>
    <s v="2018 Zon-PV &gt;= 15 kWp en &lt; 1 MWp"/>
    <s v="Waterschap Hunze en Aa's"/>
    <s v="Spekstoep 25"/>
    <s v="9461AL"/>
    <s v="GIETEN"/>
    <s v="Drenthe"/>
    <n v="0.37"/>
    <n v="351.5"/>
    <n v="15"/>
    <n v="358530"/>
    <x v="3"/>
    <x v="0"/>
    <x v="1"/>
    <x v="7"/>
  </r>
  <r>
    <s v="SDE+ 2018 II"/>
    <s v="SDE1820354"/>
    <s v="Zon"/>
    <s v="2018 Zon-PV &gt;= 15 kWp en &lt; 1 MWp"/>
    <s v="Gemeente Assen"/>
    <s v="De Boomgaard 3"/>
    <s v="9408JA"/>
    <s v="ASSEN"/>
    <s v="Drenthe"/>
    <n v="0.1032"/>
    <n v="98.039999999999992"/>
    <n v="15"/>
    <n v="123531"/>
    <x v="2"/>
    <x v="1"/>
    <x v="1"/>
    <x v="4"/>
  </r>
  <r>
    <s v="SDE+ 2018 II"/>
    <s v="SDE1820415"/>
    <s v="Zon"/>
    <s v="2018 Zon-PV &gt;= 15 kWp en &lt; 1 MWp"/>
    <s v="INCARLIN B.V."/>
    <s v="Boerdijk 6"/>
    <s v="7844TC"/>
    <s v="VEENOORD"/>
    <s v="Drenthe"/>
    <n v="0.14799999999999999"/>
    <n v="140.6"/>
    <n v="15"/>
    <n v="175047"/>
    <x v="2"/>
    <x v="1"/>
    <x v="1"/>
    <x v="2"/>
  </r>
  <r>
    <s v="SDE+ 2018 II"/>
    <s v="SDE1820427"/>
    <s v="Zon"/>
    <s v="2018 Zon-PV &gt;= 15 kWp en &lt; 1 MWp"/>
    <s v="***"/>
    <s v="***"/>
    <s v="9462**"/>
    <s v="GASSELTE"/>
    <s v="Drenthe"/>
    <n v="0.18818199999999999"/>
    <n v="178.773"/>
    <n v="15"/>
    <n v="225254"/>
    <x v="2"/>
    <x v="1"/>
    <x v="1"/>
    <x v="7"/>
  </r>
  <r>
    <s v="SDE+ 2018 II"/>
    <s v="SDE1820445"/>
    <s v="Zon"/>
    <s v="2018 Zon-PV &gt;= 15 kWp en &lt; 1 MWp"/>
    <s v="***"/>
    <s v="***"/>
    <s v="9472**"/>
    <s v="ZUIDLAREN"/>
    <s v="Drenthe"/>
    <n v="0.499"/>
    <n v="474.05"/>
    <n v="15"/>
    <n v="597303"/>
    <x v="2"/>
    <x v="1"/>
    <x v="1"/>
    <x v="8"/>
  </r>
  <r>
    <s v="SDE+ 2018 II"/>
    <s v="SDE1820473"/>
    <s v="Zon"/>
    <s v="2018 Zon-PV &gt;= 15 kWp en &lt; 1 MWp"/>
    <s v="Aldi Drachten B.V."/>
    <s v="Veenhoopsweg 34-36"/>
    <s v="9422AC"/>
    <s v="SMILDE"/>
    <s v="Drenthe"/>
    <n v="0.125"/>
    <n v="118.75"/>
    <n v="15"/>
    <n v="149625"/>
    <x v="2"/>
    <x v="0"/>
    <x v="1"/>
    <x v="5"/>
  </r>
  <r>
    <s v="SDE+ 2018 II"/>
    <s v="SDE1820515"/>
    <s v="Zon"/>
    <s v="2018 Zon-PV &gt;= 15 kWp en &lt; 1 MWp"/>
    <s v="VDL Vastgoed B.V."/>
    <s v="Phileas Foggstraat 30"/>
    <s v="7825AK"/>
    <s v="EMMEN"/>
    <s v="Drenthe"/>
    <n v="0.2"/>
    <n v="190"/>
    <n v="15"/>
    <n v="236550"/>
    <x v="2"/>
    <x v="1"/>
    <x v="1"/>
    <x v="2"/>
  </r>
  <r>
    <s v="SDE+ 2018 II"/>
    <s v="SDE1820700"/>
    <s v="Zon"/>
    <s v="2018 Zon-PV &gt;= 1 MWp"/>
    <s v="BEE Hoogeveen B.V."/>
    <s v="Het Oosterveld 2"/>
    <s v="7907GE"/>
    <s v="HOOGEVEEN"/>
    <s v="Drenthe"/>
    <n v="29.702000000000002"/>
    <n v="27903.37886666667"/>
    <n v="15"/>
    <n v="31320759"/>
    <x v="3"/>
    <x v="0"/>
    <x v="1"/>
    <x v="1"/>
  </r>
  <r>
    <s v="SDE+ 2018 II"/>
    <s v="SDE1821067"/>
    <s v="Zon"/>
    <s v="2018 Zon-PV &gt;= 15 kWp en &lt; 1 MWp"/>
    <s v="Gemeente Assen"/>
    <s v="Witterhoofweg 1"/>
    <s v="9405HX"/>
    <s v="ASSEN"/>
    <s v="Drenthe"/>
    <n v="0.2001"/>
    <n v="190.095"/>
    <n v="15"/>
    <n v="239520"/>
    <x v="2"/>
    <x v="1"/>
    <x v="1"/>
    <x v="4"/>
  </r>
  <r>
    <s v="SDE+ 2018 II"/>
    <s v="SDE1821201"/>
    <s v="Zon"/>
    <s v="2018 Zon-PV &gt;= 1 MWp"/>
    <s v="Van der Meulen Vastgoed B.V."/>
    <s v="Parmentierstraat 2a-g"/>
    <s v="7903TP"/>
    <s v="HOOGEVEEN"/>
    <s v="Drenthe"/>
    <n v="1.060263"/>
    <n v="1007.25"/>
    <n v="15"/>
    <n v="1163374"/>
    <x v="2"/>
    <x v="1"/>
    <x v="1"/>
    <x v="1"/>
  </r>
  <r>
    <s v="SDE+ 2018 II"/>
    <s v="SDE1821255"/>
    <s v="Zon"/>
    <s v="2018 Zon-PV &gt;= 15 kWp en &lt; 1 MWp"/>
    <s v="Gemeente Tynaarlo"/>
    <s v="Boomgaard 7"/>
    <s v="9761TM"/>
    <s v="EELDE"/>
    <s v="Drenthe"/>
    <n v="0.13100000000000001"/>
    <n v="124.45"/>
    <n v="15"/>
    <n v="156807"/>
    <x v="2"/>
    <x v="1"/>
    <x v="1"/>
    <x v="8"/>
  </r>
  <r>
    <s v="SDE+ 2018 II"/>
    <s v="SDE1821448"/>
    <s v="Zon"/>
    <s v="2018 Zon-PV &gt;= 15 kWp en &lt; 1 MWp"/>
    <s v="United Protein Works B.V."/>
    <s v="Dijkhuizen 96"/>
    <s v="7961AN"/>
    <s v="RUINERWOLD"/>
    <s v="Drenthe"/>
    <n v="0.158"/>
    <n v="150.1"/>
    <n v="15"/>
    <n v="184623"/>
    <x v="2"/>
    <x v="0"/>
    <x v="1"/>
    <x v="9"/>
  </r>
  <r>
    <s v="SDE+ 2018 II"/>
    <s v="SDE1821615"/>
    <s v="Zon"/>
    <s v="2018 Zon-PV &gt;= 15 kWp en &lt; 1 MWp"/>
    <s v="***"/>
    <s v="***"/>
    <s v="7921**"/>
    <s v="ZUIDWOLDE DR"/>
    <s v="Drenthe"/>
    <n v="0.27600000000000002"/>
    <n v="262.2"/>
    <n v="15"/>
    <n v="330372"/>
    <x v="2"/>
    <x v="0"/>
    <x v="1"/>
    <x v="9"/>
  </r>
  <r>
    <s v="SDE+ 2018 II"/>
    <s v="SDE1821627"/>
    <s v="Zon"/>
    <s v="2018 Zon-PV &gt;= 15 kWp en &lt; 1 MWp"/>
    <s v="Accolade ArendState"/>
    <s v="Groningerstraat 25"/>
    <s v="9401BH"/>
    <s v="ASSEN"/>
    <s v="Drenthe"/>
    <n v="8.1000000000000003E-2"/>
    <n v="76.95"/>
    <n v="15"/>
    <n v="78489"/>
    <x v="2"/>
    <x v="1"/>
    <x v="1"/>
    <x v="4"/>
  </r>
  <r>
    <s v="SDE+ 2018 II"/>
    <s v="SDE1821700"/>
    <s v="Zon"/>
    <s v="2018 Zon-PV &gt;= 15 kWp en &lt; 1 MWp"/>
    <s v="***"/>
    <s v="***"/>
    <s v="7925**"/>
    <s v="LINDE DR"/>
    <s v="Drenthe"/>
    <n v="0.08"/>
    <n v="76"/>
    <n v="15"/>
    <n v="94620"/>
    <x v="2"/>
    <x v="0"/>
    <x v="1"/>
    <x v="9"/>
  </r>
  <r>
    <s v="SDE+ 2018 II"/>
    <s v="SDE1821862"/>
    <s v="Zon"/>
    <s v="2018 Zon-PV &gt;= 15 kWp en &lt; 1 MWp"/>
    <s v="***"/>
    <s v="***"/>
    <s v="7864**"/>
    <s v="ZWINDEREN"/>
    <s v="Drenthe"/>
    <n v="0.18"/>
    <n v="171"/>
    <n v="15"/>
    <n v="212895"/>
    <x v="2"/>
    <x v="1"/>
    <x v="1"/>
    <x v="10"/>
  </r>
  <r>
    <s v="SDE+ 2018 II"/>
    <s v="SDE1821962"/>
    <s v="Zon"/>
    <s v="2018 Zon-PV &gt;= 1 MWp"/>
    <s v="Pottendijk Zon B.V."/>
    <s v="Pottendijk Zonnepark 1"/>
    <s v="-"/>
    <s v="NIEUW-WEERDINGE"/>
    <s v="Drenthe"/>
    <n v="32.987000000000002"/>
    <n v="31337.65"/>
    <n v="15"/>
    <n v="36194986"/>
    <x v="3"/>
    <x v="1"/>
    <x v="1"/>
    <x v="2"/>
  </r>
  <r>
    <s v="SDE+ 2018 II"/>
    <s v="SDE1822058"/>
    <s v="Zon"/>
    <s v="2018 Zon-PV &gt;= 15 kWp en &lt; 1 MWp"/>
    <s v="Beijer Beheer B.V."/>
    <s v="Rabroekenweg 22"/>
    <s v="7942JE"/>
    <s v="MEPPEL"/>
    <s v="Drenthe"/>
    <n v="0.15479999999999999"/>
    <n v="147.06"/>
    <n v="15"/>
    <n v="183090"/>
    <x v="2"/>
    <x v="1"/>
    <x v="1"/>
    <x v="3"/>
  </r>
  <r>
    <s v="SDE+ 2018 II"/>
    <s v="SDE1822105"/>
    <s v="Zon"/>
    <s v="2018 Zon-PV &gt;= 15 kWp en &lt; 1 MWp"/>
    <s v="***"/>
    <s v="***"/>
    <s v="7814**"/>
    <s v="EMMEN"/>
    <s v="Drenthe"/>
    <n v="0.21"/>
    <n v="199.5"/>
    <n v="15"/>
    <n v="251370"/>
    <x v="2"/>
    <x v="1"/>
    <x v="1"/>
    <x v="2"/>
  </r>
  <r>
    <s v="SDE+ 2018 II"/>
    <s v="SDE1822255"/>
    <s v="Zon"/>
    <s v="2018 Zon-PV &gt;= 15 kWp en &lt; 1 MWp"/>
    <s v="Visser Assen Vastgoed B.V."/>
    <s v="Steenhouwerstraat 2"/>
    <s v="9403VP"/>
    <s v="ASSEN"/>
    <s v="Drenthe"/>
    <n v="9.2999999999999999E-2"/>
    <n v="88.35"/>
    <n v="15"/>
    <n v="90117"/>
    <x v="2"/>
    <x v="0"/>
    <x v="1"/>
    <x v="4"/>
  </r>
  <r>
    <s v="SDE+ 2018 II"/>
    <s v="SDE1822262"/>
    <s v="Zon"/>
    <s v="2018 Zon-PV &gt;= 15 kWp en &lt; 1 MWp"/>
    <s v="Soleila Rooftop B.V."/>
    <s v="Valtherweg 27a"/>
    <s v="7875TA"/>
    <s v="EXLOO"/>
    <s v="Drenthe"/>
    <n v="0.79327999999999999"/>
    <n v="753.61599999999999"/>
    <n v="15"/>
    <n v="949557"/>
    <x v="2"/>
    <x v="1"/>
    <x v="1"/>
    <x v="11"/>
  </r>
  <r>
    <s v="SDE+ 2018 II"/>
    <s v="SDE1822710"/>
    <s v="Zon"/>
    <s v="2018 Zon-PV &gt;= 15 kWp en &lt; 1 MWp"/>
    <s v="W. van Dijk B.V."/>
    <s v="Dorpsstraat 12"/>
    <s v="9415PE"/>
    <s v="HIJKEN"/>
    <s v="Drenthe"/>
    <n v="0.14499999999999999"/>
    <n v="137.75"/>
    <n v="15"/>
    <n v="173565"/>
    <x v="2"/>
    <x v="1"/>
    <x v="1"/>
    <x v="5"/>
  </r>
  <r>
    <s v="SDE+ 2018 II"/>
    <s v="SDE1822767"/>
    <s v="Zon"/>
    <s v="2018 Zon-PV &gt;= 15 kWp en &lt; 1 MWp"/>
    <s v="Stg.Zorggr. Tangenborgh/De Bleerinck/Iemenhof"/>
    <s v="Venkel 6"/>
    <s v="7891DZ"/>
    <s v="KLAZIENAVEEN"/>
    <s v="Drenthe"/>
    <n v="0.20039999999999999"/>
    <n v="190.38"/>
    <n v="15"/>
    <n v="239879"/>
    <x v="2"/>
    <x v="1"/>
    <x v="1"/>
    <x v="2"/>
  </r>
  <r>
    <s v="SDE+ 2018 II"/>
    <s v="SDE1822786"/>
    <s v="Zon"/>
    <s v="2018 Zon-PV &gt;= 15 kWp en &lt; 1 MWp"/>
    <s v="***"/>
    <s v="***"/>
    <s v="7933**"/>
    <s v="PESSE"/>
    <s v="Drenthe"/>
    <n v="0.35"/>
    <n v="332.5"/>
    <n v="15"/>
    <n v="408975"/>
    <x v="2"/>
    <x v="1"/>
    <x v="1"/>
    <x v="1"/>
  </r>
  <r>
    <s v="SDE+ 2018 II"/>
    <s v="SDE1822833"/>
    <s v="Zon"/>
    <s v="2018 Zon-PV &gt;= 1 MWp"/>
    <s v="***"/>
    <s v="***"/>
    <s v="-"/>
    <s v="1E EXLOËRMOND"/>
    <s v="Drenthe"/>
    <n v="15.784000000000001"/>
    <n v="14994.8"/>
    <n v="15"/>
    <n v="16869150"/>
    <x v="3"/>
    <x v="1"/>
    <x v="1"/>
    <x v="11"/>
  </r>
  <r>
    <s v="SDE+ 2018 II"/>
    <s v="SDE1822878"/>
    <s v="Zon"/>
    <s v="2018 Zon-PV &gt;= 15 kWp en &lt; 1 MWp"/>
    <s v="Ruma Holding B.V."/>
    <s v="Lindberghstraat 49"/>
    <s v="7903BM"/>
    <s v="HOOGEVEEN"/>
    <s v="Drenthe"/>
    <n v="0.63500000000000001"/>
    <n v="603.25"/>
    <n v="15"/>
    <n v="751047"/>
    <x v="2"/>
    <x v="1"/>
    <x v="1"/>
    <x v="1"/>
  </r>
  <r>
    <s v="SDE+ 2018 II"/>
    <s v="SDE1822931"/>
    <s v="Zon"/>
    <s v="2018 Zon-PV &gt;= 15 kWp en &lt; 1 MWp"/>
    <s v="GroenLeven B.V."/>
    <s v="Oostering 50"/>
    <s v="7933TM"/>
    <s v="PESSE"/>
    <s v="Drenthe"/>
    <n v="0.1898"/>
    <n v="180.31"/>
    <n v="15"/>
    <n v="208259"/>
    <x v="2"/>
    <x v="1"/>
    <x v="1"/>
    <x v="1"/>
  </r>
  <r>
    <s v="SDE+ 2018 II"/>
    <s v="SDE1822951"/>
    <s v="Zon"/>
    <s v="2018 Zon-PV &gt;= 15 kWp en &lt; 1 MWp"/>
    <s v="Hervormde Stichting Bejaardenzorg"/>
    <s v="Bosboomstraat 26"/>
    <s v="7901CN"/>
    <s v="HOOGEVEEN"/>
    <s v="Drenthe"/>
    <n v="0.24"/>
    <n v="228"/>
    <n v="15"/>
    <n v="287280"/>
    <x v="2"/>
    <x v="1"/>
    <x v="1"/>
    <x v="1"/>
  </r>
  <r>
    <s v="SDE+ 2018 II"/>
    <s v="SDE1822969"/>
    <s v="Zon"/>
    <s v="2018 Zon-PV &gt;= 15 kWp en &lt; 1 MWp"/>
    <s v="EMC² B.V."/>
    <s v="Meester Wijchgellaan 2"/>
    <s v="-"/>
    <s v="RODEN"/>
    <s v="Drenthe"/>
    <n v="4.2000000000000003E-2"/>
    <n v="39.9"/>
    <n v="15"/>
    <n v="49676"/>
    <x v="2"/>
    <x v="0"/>
    <x v="1"/>
    <x v="6"/>
  </r>
  <r>
    <s v="SDE+ 2018 II"/>
    <s v="SDE1823020"/>
    <s v="Zon"/>
    <s v="2018 Zon-PV &gt;= 15 kWp en &lt; 1 MWp"/>
    <s v="***"/>
    <s v="***"/>
    <s v="7841**"/>
    <s v="SLEEN"/>
    <s v="Drenthe"/>
    <n v="0.3"/>
    <n v="285"/>
    <n v="15"/>
    <n v="354825"/>
    <x v="2"/>
    <x v="1"/>
    <x v="1"/>
    <x v="10"/>
  </r>
  <r>
    <s v="SDE+ 2018 II"/>
    <s v="SDE1823213"/>
    <s v="Zon"/>
    <s v="2018 Zon-PV &gt;= 15 kWp en &lt; 1 MWp"/>
    <s v="Soleila Rooftop B.V."/>
    <s v="Voltastraat 28"/>
    <s v="7903AB"/>
    <s v="HOOGEVEEN"/>
    <s v="Drenthe"/>
    <n v="0.98658000000000001"/>
    <n v="937.25099999999998"/>
    <n v="15"/>
    <n v="1180937"/>
    <x v="2"/>
    <x v="1"/>
    <x v="1"/>
    <x v="1"/>
  </r>
  <r>
    <s v="SDE+ 2018 II"/>
    <s v="SDE1823468"/>
    <s v="Zon"/>
    <s v="2018 Zon-PV &gt;= 15 kWp en &lt; 1 MWp"/>
    <s v="Scheeve Agro B.V."/>
    <s v="Noordveenkanaal NZ 94"/>
    <s v="7831TT"/>
    <s v="NIEUW-WEERDINGE"/>
    <s v="Drenthe"/>
    <n v="0.99880000000000002"/>
    <n v="948.86"/>
    <n v="15"/>
    <n v="1195564"/>
    <x v="2"/>
    <x v="1"/>
    <x v="1"/>
    <x v="2"/>
  </r>
  <r>
    <s v="SDE+ 2018 II"/>
    <s v="SDE1823472"/>
    <s v="Zon"/>
    <s v="2018 Zon-PV &gt;= 1 MWp"/>
    <s v="***"/>
    <s v="***"/>
    <s v="7933**"/>
    <s v="PESSE"/>
    <s v="Drenthe"/>
    <n v="1.1200000000000001"/>
    <n v="1064"/>
    <n v="15"/>
    <n v="1228920"/>
    <x v="2"/>
    <x v="1"/>
    <x v="1"/>
    <x v="1"/>
  </r>
  <r>
    <s v="SDE+ 2018 II"/>
    <s v="SDE1823537"/>
    <s v="Zon"/>
    <s v="2018 Zon-PV &gt;= 1 MWp"/>
    <s v="Pottendijk Energie B.V."/>
    <s v="Pottendijk Zonnepark 2"/>
    <s v="-"/>
    <s v="NIEUW-WEERDINGE"/>
    <s v="Drenthe"/>
    <n v="8.02"/>
    <n v="7619"/>
    <n v="15"/>
    <n v="8799945"/>
    <x v="3"/>
    <x v="1"/>
    <x v="1"/>
    <x v="2"/>
  </r>
  <r>
    <s v="SDE+ 2018 II"/>
    <s v="SDE1823648"/>
    <s v="Zon"/>
    <s v="2018 Zon-PV &gt;= 1 MWp"/>
    <s v="GroenLeven B.V."/>
    <s v="Zonnepark Beuker Oude Zwarteweg"/>
    <s v="-"/>
    <s v="KLAZIENAVEEN"/>
    <s v="Drenthe"/>
    <n v="1.44"/>
    <n v="1368"/>
    <n v="15"/>
    <n v="1580040"/>
    <x v="2"/>
    <x v="1"/>
    <x v="1"/>
    <x v="2"/>
  </r>
  <r>
    <s v="SDE+ 2018 II"/>
    <s v="SDE1823675"/>
    <s v="Zon"/>
    <s v="2018 Zon-PV &gt;= 15 kWp en &lt; 1 MWp"/>
    <s v="BouwCenter Concordia"/>
    <s v="Pieter Mastebroekweg 28"/>
    <s v="7942JZ"/>
    <s v="MEPPEL"/>
    <s v="Drenthe"/>
    <n v="1.6E-2"/>
    <n v="15.2"/>
    <n v="15"/>
    <n v="18240"/>
    <x v="2"/>
    <x v="0"/>
    <x v="1"/>
    <x v="3"/>
  </r>
  <r>
    <s v="SDE+ 2018 II"/>
    <s v="SDE1823691"/>
    <s v="Zon"/>
    <s v="2018 Zon-PV &gt;= 15 kWp en &lt; 1 MWp"/>
    <s v="Luimes Groentenkwekerij B.V."/>
    <s v="Beekweg 34"/>
    <s v="7887TN"/>
    <s v="ERICA"/>
    <s v="Drenthe"/>
    <n v="0.499"/>
    <n v="474.05"/>
    <n v="15"/>
    <n v="597303"/>
    <x v="2"/>
    <x v="0"/>
    <x v="1"/>
    <x v="2"/>
  </r>
  <r>
    <s v="SDE+ 2018 II"/>
    <s v="SDE1823746"/>
    <s v="Zon"/>
    <s v="2018 Zon-PV &gt;= 15 kWp en &lt; 1 MWp"/>
    <s v="LCM Gebouwen B.V."/>
    <s v="Verlengde Industrieweg 4"/>
    <s v="7949AR"/>
    <s v="ROGAT"/>
    <s v="Drenthe"/>
    <n v="0.31"/>
    <n v="294.5"/>
    <n v="15"/>
    <n v="371070"/>
    <x v="2"/>
    <x v="0"/>
    <x v="1"/>
    <x v="3"/>
  </r>
  <r>
    <s v="SDE+ 2018 II"/>
    <s v="SDE1823769"/>
    <s v="Wind op land"/>
    <s v="2018 Wind op land"/>
    <s v="Pottendijk Wind B.V."/>
    <s v="Windpark Pottendijk"/>
    <s v="-"/>
    <s v="NIEUW-WEERDINGE"/>
    <s v="Drenthe"/>
    <n v="50.4"/>
    <n v="142800"/>
    <n v="15"/>
    <n v="89964000"/>
    <x v="1"/>
    <x v="1"/>
    <x v="1"/>
    <x v="2"/>
  </r>
  <r>
    <s v="SDE+ 2018 II"/>
    <s v="SDE1823809"/>
    <s v="Zon"/>
    <s v="2018 Zon-PV &gt;= 15 kWp en &lt; 1 MWp"/>
    <s v="Gemeente Assen"/>
    <s v="Noordersingel 33"/>
    <s v="9401JW"/>
    <s v="ASSEN"/>
    <s v="Drenthe"/>
    <n v="6.1800000000000001E-2"/>
    <n v="58.71"/>
    <n v="15"/>
    <n v="73975"/>
    <x v="2"/>
    <x v="1"/>
    <x v="1"/>
    <x v="4"/>
  </r>
  <r>
    <s v="SDE+ 2018 II"/>
    <s v="SDE1823875"/>
    <s v="Zon"/>
    <s v="2018 Zon-PV &gt;= 15 kWp en &lt; 1 MWp"/>
    <s v="Choconut Zuidwolde B.V."/>
    <s v="Tolweg 5"/>
    <s v="7921JA"/>
    <s v="ZUIDWOLDE DR"/>
    <s v="Drenthe"/>
    <n v="0.22"/>
    <n v="209"/>
    <n v="15"/>
    <n v="253935"/>
    <x v="2"/>
    <x v="1"/>
    <x v="1"/>
    <x v="9"/>
  </r>
  <r>
    <s v="SDE+ 2018 II"/>
    <s v="SDE1824035"/>
    <s v="Zon"/>
    <s v="2018 Zon-PV &gt;= 15 kWp en &lt; 1 MWp"/>
    <s v="Q-station B.V."/>
    <s v="Hoogeveenseweg 10a"/>
    <s v="9435TC"/>
    <s v="BRUNTINGE"/>
    <s v="Drenthe"/>
    <n v="0.46200000000000002"/>
    <n v="438.9"/>
    <n v="15"/>
    <n v="546431"/>
    <x v="2"/>
    <x v="1"/>
    <x v="1"/>
    <x v="5"/>
  </r>
  <r>
    <s v="SDE+ 2018 II"/>
    <s v="SDE1824074"/>
    <s v="Zon"/>
    <s v="2018 Zon-PV &gt;= 15 kWp en &lt; 1 MWp"/>
    <s v="***"/>
    <s v="***"/>
    <s v="9491**"/>
    <s v="ZEIJEN"/>
    <s v="Drenthe"/>
    <n v="0.3"/>
    <n v="285"/>
    <n v="15"/>
    <n v="359100"/>
    <x v="2"/>
    <x v="0"/>
    <x v="1"/>
    <x v="8"/>
  </r>
  <r>
    <s v="SDE+ 2018 II"/>
    <s v="SDE1824257"/>
    <s v="Zon"/>
    <s v="2018 Zon-PV &gt;= 15 kWp en &lt; 1 MWp"/>
    <s v="Stg.Zorggr. Tangenborgh/De Bleerinck/Iemenhof"/>
    <s v="Spehornerbrink 1"/>
    <s v="7812KA"/>
    <s v="EMMEN"/>
    <s v="Drenthe"/>
    <n v="0.42270000000000002"/>
    <n v="401.565"/>
    <n v="15"/>
    <n v="505972"/>
    <x v="2"/>
    <x v="1"/>
    <x v="1"/>
    <x v="2"/>
  </r>
  <r>
    <s v="SDE+ 2018 II"/>
    <s v="SDE1824449"/>
    <s v="Zon"/>
    <s v="2018 Zon-PV &gt;= 15 kWp en &lt; 1 MWp"/>
    <s v="Kindcentrum De Wegwijzer"/>
    <s v="Homaat 2"/>
    <s v="9431MK"/>
    <s v="WESTERBORK"/>
    <s v="Drenthe"/>
    <n v="0.11316"/>
    <n v="107.502"/>
    <n v="15"/>
    <n v="135453"/>
    <x v="2"/>
    <x v="1"/>
    <x v="1"/>
    <x v="5"/>
  </r>
  <r>
    <s v="SDE+ 2018 II"/>
    <s v="SDE1824466"/>
    <s v="Zon"/>
    <s v="2018 Zon-PV &gt;= 15 kWp en &lt; 1 MWp"/>
    <s v="M.L.M. Striper Holding B.V."/>
    <s v="Europaweg 263b"/>
    <s v="7766AJ"/>
    <s v="NIEUW-SCHOONEBEEK"/>
    <s v="Drenthe"/>
    <n v="0.499"/>
    <n v="474.05"/>
    <n v="15"/>
    <n v="597303"/>
    <x v="2"/>
    <x v="1"/>
    <x v="1"/>
    <x v="2"/>
  </r>
  <r>
    <s v="SDE+ 2018 II"/>
    <s v="SDE1824588"/>
    <s v="Zon"/>
    <s v="2018 Zon-PV &gt;= 15 kWp en &lt; 1 MWp"/>
    <s v="***"/>
    <s v="***"/>
    <s v="7921**"/>
    <s v="ZUIDWOLDE DR"/>
    <s v="Drenthe"/>
    <n v="8.5000000000000006E-2"/>
    <n v="80.75"/>
    <n v="15"/>
    <n v="101745"/>
    <x v="2"/>
    <x v="0"/>
    <x v="1"/>
    <x v="9"/>
  </r>
  <r>
    <s v="SDE+ 2018 II"/>
    <s v="SDE1824591"/>
    <s v="Zon"/>
    <s v="2018 Zon-PV &gt;= 1 MWp"/>
    <s v="Zonnepark Hijken B.V."/>
    <s v="De Lotten"/>
    <s v="-"/>
    <s v="HIJKEN"/>
    <s v="Drenthe"/>
    <n v="14.3"/>
    <n v="13585"/>
    <n v="15"/>
    <n v="14875575"/>
    <x v="3"/>
    <x v="1"/>
    <x v="1"/>
    <x v="5"/>
  </r>
  <r>
    <s v="SDE+ 2018 II"/>
    <s v="SDE1824649"/>
    <s v="Zon"/>
    <s v="2018 Zon-PV &gt;= 1 MWp"/>
    <s v="De Jong Energie B.V."/>
    <s v="Zonnepark Ruigebultsweg Daalkampen"/>
    <s v="-"/>
    <s v="BORGER"/>
    <s v="Drenthe"/>
    <n v="21.652000000000001"/>
    <n v="20569.400000000001"/>
    <n v="15"/>
    <n v="22832034"/>
    <x v="3"/>
    <x v="1"/>
    <x v="1"/>
    <x v="11"/>
  </r>
  <r>
    <s v="SDE+ 2018 II"/>
    <s v="SDE1824677"/>
    <s v="Zon"/>
    <s v="2018 Zon-PV &gt;= 1 MWp"/>
    <s v="GroenLeven B.V."/>
    <s v="Zonnepark Drenthe Flowers"/>
    <s v="-"/>
    <s v="KLAZIENAVEEN"/>
    <s v="Drenthe"/>
    <n v="3.42"/>
    <n v="3249"/>
    <n v="15"/>
    <n v="3752595"/>
    <x v="2"/>
    <x v="1"/>
    <x v="1"/>
    <x v="2"/>
  </r>
  <r>
    <s v="SDE+ 2018 II"/>
    <s v="SDE1824695"/>
    <s v="Zon"/>
    <s v="2018 Zon-PV &gt;= 15 kWp en &lt; 1 MWp"/>
    <s v="Weekon Supermarkt B.V."/>
    <s v="Hoofdstraat 5"/>
    <s v="9321CB"/>
    <s v="PEIZE"/>
    <s v="Drenthe"/>
    <n v="0.15"/>
    <n v="142.5"/>
    <n v="15"/>
    <n v="175275"/>
    <x v="2"/>
    <x v="1"/>
    <x v="1"/>
    <x v="6"/>
  </r>
  <r>
    <s v="SDE+ 2018 II"/>
    <s v="SDE1824763"/>
    <s v="Zon"/>
    <s v="2018 Zon-PV &gt;= 15 kWp en &lt; 1 MWp"/>
    <s v="***"/>
    <s v="***"/>
    <s v="7915**"/>
    <s v="ALTEVEER GEM HOOGEVEEN"/>
    <s v="Drenthe"/>
    <n v="0.25"/>
    <n v="237.5"/>
    <n v="15"/>
    <n v="292125"/>
    <x v="2"/>
    <x v="1"/>
    <x v="1"/>
    <x v="1"/>
  </r>
  <r>
    <s v="SDE+ 2018 II"/>
    <s v="SDE1824804"/>
    <s v="Zon"/>
    <s v="2018 Zon-PV &gt;= 1 MWp"/>
    <s v="Zonnepark Vloeivelden Hollandia B.V."/>
    <s v="Zonnepark Nieuw-Buinen"/>
    <s v="-"/>
    <s v="NIEUW-BUINEN"/>
    <s v="Drenthe"/>
    <n v="50.038400000000003"/>
    <n v="47536.479999999996"/>
    <n v="15"/>
    <n v="53478540"/>
    <x v="3"/>
    <x v="1"/>
    <x v="1"/>
    <x v="11"/>
  </r>
  <r>
    <s v="SDE+ 2018 II"/>
    <s v="SDE1825030"/>
    <s v="Zon"/>
    <s v="2018 Zon-PV &gt;= 15 kWp en &lt; 1 MWp"/>
    <s v="SKNN B.V."/>
    <s v="Phileas Foggstraat 84"/>
    <s v="7825AM"/>
    <s v="EMMEN"/>
    <s v="Drenthe"/>
    <n v="0.30499999999999999"/>
    <n v="289.75"/>
    <n v="15"/>
    <n v="352047"/>
    <x v="2"/>
    <x v="1"/>
    <x v="1"/>
    <x v="2"/>
  </r>
  <r>
    <s v="SDE+ 2018 II"/>
    <s v="SDE1825074"/>
    <s v="Zon"/>
    <s v="2018 Zon-PV &gt;= 15 kWp en &lt; 1 MWp"/>
    <s v="***"/>
    <s v="***"/>
    <s v="7903**"/>
    <s v="HOOGEVEEN"/>
    <s v="Drenthe"/>
    <n v="0.02"/>
    <n v="19"/>
    <n v="15"/>
    <n v="23655"/>
    <x v="2"/>
    <x v="0"/>
    <x v="1"/>
    <x v="1"/>
  </r>
  <r>
    <s v="SDE+ 2018 II"/>
    <s v="SDE1825118"/>
    <s v="Zon"/>
    <s v="2018 Zon-PV &gt;= 15 kWp en &lt; 1 MWp"/>
    <s v="Essent Energie Verkoop Nederland B.V."/>
    <s v="Veenschapsweg 33a"/>
    <s v="7741NK"/>
    <s v="COEVORDEN"/>
    <s v="Drenthe"/>
    <n v="0.60799999999999998"/>
    <n v="577.6"/>
    <n v="15"/>
    <n v="719112"/>
    <x v="2"/>
    <x v="1"/>
    <x v="1"/>
    <x v="10"/>
  </r>
  <r>
    <s v="SDE+ 2018 II"/>
    <s v="SDE1825549"/>
    <s v="Zon"/>
    <s v="2018 Zon-PV &gt;= 1 MWp"/>
    <s v="Zonnepark Pesse B.V."/>
    <s v="Zonnepark Pesse"/>
    <s v="-"/>
    <s v="PESSE"/>
    <s v="Drenthe"/>
    <n v="28.234999999999999"/>
    <n v="26823.25"/>
    <n v="15"/>
    <n v="30578505"/>
    <x v="3"/>
    <x v="1"/>
    <x v="1"/>
    <x v="1"/>
  </r>
  <r>
    <s v="SDE+ 2018 II"/>
    <s v="SDE1825629"/>
    <s v="Zon"/>
    <s v="2018 Zon-PV &gt;= 15 kWp en &lt; 1 MWp"/>
    <s v="***"/>
    <s v="***"/>
    <s v="7891**"/>
    <s v="KLAZIENAVEEN"/>
    <s v="Drenthe"/>
    <n v="0.35"/>
    <n v="332.5"/>
    <n v="15"/>
    <n v="418950"/>
    <x v="2"/>
    <x v="1"/>
    <x v="1"/>
    <x v="2"/>
  </r>
  <r>
    <s v="SDE+ 2018 II"/>
    <s v="SDE1825721"/>
    <s v="Zon"/>
    <s v="2018 Zon-PV &gt;= 15 kWp en &lt; 1 MWp"/>
    <s v="Q-station B.V."/>
    <s v="Stukkendiek 1"/>
    <s v="9435TH"/>
    <s v="BRUNTINGE"/>
    <s v="Drenthe"/>
    <n v="0.58599999999999997"/>
    <n v="556.70000000000005"/>
    <n v="15"/>
    <n v="693092"/>
    <x v="2"/>
    <x v="1"/>
    <x v="1"/>
    <x v="5"/>
  </r>
  <r>
    <s v="SDE+ 2018 II"/>
    <s v="SDE1825798"/>
    <s v="Zon"/>
    <s v="2018 Zon-PV &gt;= 1 MWp"/>
    <s v="Zonnepark Noordscheschut B.V."/>
    <s v="Noordscheschut - Coevorderstraatweg"/>
    <s v="-"/>
    <s v="HOOGEVEEN"/>
    <s v="Drenthe"/>
    <n v="12.618"/>
    <n v="11987.1"/>
    <n v="15"/>
    <n v="13665294"/>
    <x v="3"/>
    <x v="1"/>
    <x v="1"/>
    <x v="1"/>
  </r>
  <r>
    <s v="SDE+ 2018 II"/>
    <s v="SDE1825822"/>
    <s v="Zon"/>
    <s v="2018 Zon-PV &gt;= 1 MWp"/>
    <s v="Zonnepark Fluitenberg B.V."/>
    <s v="Zonnepark Fluitenberg"/>
    <s v="-"/>
    <s v="FLUITENBERG"/>
    <s v="Drenthe"/>
    <n v="26.922999999999998"/>
    <n v="25576.85"/>
    <n v="15"/>
    <n v="29157609"/>
    <x v="3"/>
    <x v="1"/>
    <x v="1"/>
    <x v="1"/>
  </r>
  <r>
    <s v="SDE+ 2018 II"/>
    <s v="SDE1825886"/>
    <s v="Zon"/>
    <s v="2018 Zon-PV &gt;= 15 kWp en &lt; 1 MWp"/>
    <s v="***"/>
    <s v="***"/>
    <s v="7921**"/>
    <s v="ZUIDWOLDE DR"/>
    <s v="Drenthe"/>
    <n v="0.4"/>
    <n v="380"/>
    <n v="15"/>
    <n v="478800"/>
    <x v="2"/>
    <x v="1"/>
    <x v="1"/>
    <x v="9"/>
  </r>
  <r>
    <s v="SDE+ 2018 II"/>
    <s v="SDE1825934"/>
    <s v="Zon"/>
    <s v="2018 Zon-PV &gt;= 15 kWp en &lt; 1 MWp"/>
    <s v="***"/>
    <s v="***"/>
    <s v="7887**"/>
    <s v="ERICA"/>
    <s v="Drenthe"/>
    <n v="0.499"/>
    <n v="474.05"/>
    <n v="15"/>
    <n v="590193"/>
    <x v="2"/>
    <x v="1"/>
    <x v="1"/>
    <x v="2"/>
  </r>
  <r>
    <s v="SDE+ 2018 II"/>
    <s v="SDE1825959"/>
    <s v="Zon"/>
    <s v="2018 Zon-PV &gt;= 1 MWp"/>
    <s v="GroenLeven B.V."/>
    <s v="Zonnepark Beuker De Kwakel"/>
    <s v="-"/>
    <s v="KLAZIENAVEEN"/>
    <s v="Drenthe"/>
    <n v="4.41"/>
    <n v="4189.5"/>
    <n v="15"/>
    <n v="4838873"/>
    <x v="2"/>
    <x v="1"/>
    <x v="1"/>
    <x v="2"/>
  </r>
  <r>
    <s v="SDE+ 2018 II"/>
    <s v="SDE1826054"/>
    <s v="Zon"/>
    <s v="2018 Zon-PV &gt;= 1 MWp"/>
    <s v="GroenLeven B.V."/>
    <s v="Zonnepark Oude Dijk Exloo"/>
    <s v="-"/>
    <s v="EXLOO"/>
    <s v="Drenthe"/>
    <n v="49.8"/>
    <n v="47310"/>
    <n v="15"/>
    <n v="53223750"/>
    <x v="3"/>
    <x v="1"/>
    <x v="1"/>
    <x v="11"/>
  </r>
  <r>
    <s v="SDE+ 2018 II"/>
    <s v="SDE1826103"/>
    <s v="Zon"/>
    <s v="2018 Zon-PV &gt;= 15 kWp en &lt; 1 MWp"/>
    <s v="***"/>
    <s v="***"/>
    <s v="7933**"/>
    <s v="PESSE"/>
    <s v="Drenthe"/>
    <n v="0.23"/>
    <n v="218.5"/>
    <n v="15"/>
    <n v="272033"/>
    <x v="2"/>
    <x v="1"/>
    <x v="1"/>
    <x v="1"/>
  </r>
  <r>
    <s v="SDE+ 2018 II"/>
    <s v="SDE1826106"/>
    <s v="Zon"/>
    <s v="2018 Zon-PV &gt;= 15 kWp en &lt; 1 MWp"/>
    <s v="***"/>
    <s v="***"/>
    <s v="9511**"/>
    <s v="GIETERVEEN"/>
    <s v="Drenthe"/>
    <n v="0.25"/>
    <n v="237.5"/>
    <n v="15"/>
    <n v="299250"/>
    <x v="2"/>
    <x v="1"/>
    <x v="1"/>
    <x v="7"/>
  </r>
  <r>
    <s v="SDE+ 2018 II"/>
    <s v="SDE1826120"/>
    <s v="Zon"/>
    <s v="2018 Zon-PV &gt;= 15 kWp en &lt; 1 MWp"/>
    <s v="***"/>
    <s v="***"/>
    <s v="7917**"/>
    <s v="GEESBRUG"/>
    <s v="Drenthe"/>
    <n v="0.4032"/>
    <n v="383.04"/>
    <n v="15"/>
    <n v="482631"/>
    <x v="2"/>
    <x v="1"/>
    <x v="1"/>
    <x v="10"/>
  </r>
  <r>
    <s v="SDE+ 2018 II"/>
    <s v="SDE1826205"/>
    <s v="Zon"/>
    <s v="2018 Zon-PV &gt;= 15 kWp en &lt; 1 MWp"/>
    <s v="***"/>
    <s v="***"/>
    <s v="7991**"/>
    <s v="DWINGELOO"/>
    <s v="Drenthe"/>
    <n v="0.35327500000000001"/>
    <n v="335.61099999999999"/>
    <n v="15"/>
    <n v="387631"/>
    <x v="3"/>
    <x v="1"/>
    <x v="1"/>
    <x v="0"/>
  </r>
  <r>
    <s v="SDE+ 2018 II"/>
    <s v="SDE1826304"/>
    <s v="Zon"/>
    <s v="2018 Zon-PV &gt;= 15 kWp en &lt; 1 MWp"/>
    <s v="Soleila Rooftop B.V."/>
    <s v="Kanaal O.Z. 15"/>
    <s v="9419TK"/>
    <s v="DRIJBER"/>
    <s v="Drenthe"/>
    <n v="0.96384000000000003"/>
    <n v="915.64799999999991"/>
    <n v="15"/>
    <n v="1153717"/>
    <x v="2"/>
    <x v="1"/>
    <x v="1"/>
    <x v="5"/>
  </r>
  <r>
    <s v="SDE+ 2018 II"/>
    <s v="SDE1826343"/>
    <s v="Zon"/>
    <s v="2018 Zon-PV &gt;= 15 kWp en &lt; 1 MWp"/>
    <s v="QR Group B.V."/>
    <s v="Curiestraat 1"/>
    <s v="7825GC"/>
    <s v="EMMEN"/>
    <s v="Drenthe"/>
    <n v="0.19800000000000001"/>
    <n v="188.1"/>
    <n v="15"/>
    <n v="234185"/>
    <x v="2"/>
    <x v="1"/>
    <x v="1"/>
    <x v="2"/>
  </r>
  <r>
    <s v="SDE+ 2018 II"/>
    <s v="SDE1826360"/>
    <s v="Zon"/>
    <s v="2018 Zon-PV &gt;= 15 kWp en &lt; 1 MWp"/>
    <s v="H.J. Boontjes Kip B.V."/>
    <s v="Hunzeweg 41"/>
    <s v="9657PC"/>
    <s v="NIEUW ANNERVEEN"/>
    <s v="Drenthe"/>
    <n v="0.1"/>
    <n v="95"/>
    <n v="15"/>
    <n v="116850"/>
    <x v="2"/>
    <x v="0"/>
    <x v="1"/>
    <x v="7"/>
  </r>
  <r>
    <s v="SDE+ 2018 II"/>
    <s v="SDE1826498"/>
    <s v="Zon"/>
    <s v="2018 Zon-PV &gt;= 1 MWp"/>
    <s v="Hooghweg Energy B.V."/>
    <s v="Hooghweg Energy"/>
    <s v="-"/>
    <s v="BUINEN"/>
    <s v="Drenthe"/>
    <n v="2.0699999999999998"/>
    <n v="1966.5"/>
    <n v="15"/>
    <n v="2271308"/>
    <x v="3"/>
    <x v="1"/>
    <x v="1"/>
    <x v="11"/>
  </r>
  <r>
    <s v="SDE+ 2018 II"/>
    <s v="SDE1826564"/>
    <s v="Zon"/>
    <s v="2018 Zon-PV &gt;= 15 kWp en &lt; 1 MWp"/>
    <s v="***"/>
    <s v="***"/>
    <s v="7761**"/>
    <s v="SCHOONEBEEK"/>
    <s v="Drenthe"/>
    <n v="0.13500000000000001"/>
    <n v="128.25"/>
    <n v="15"/>
    <n v="161595"/>
    <x v="2"/>
    <x v="1"/>
    <x v="1"/>
    <x v="2"/>
  </r>
  <r>
    <s v="SDE+ 2018 II"/>
    <s v="SDE1826579"/>
    <s v="Zon"/>
    <s v="2018 Zon-PV &gt;= 15 kWp en &lt; 1 MWp"/>
    <s v="Soleila Rooftop B.V."/>
    <s v="Zeppelinstraat 8"/>
    <s v="7903BP"/>
    <s v="HOOGEVEEN"/>
    <s v="Drenthe"/>
    <n v="0.69503999999999999"/>
    <n v="660.28800000000001"/>
    <n v="15"/>
    <n v="831963"/>
    <x v="2"/>
    <x v="1"/>
    <x v="1"/>
    <x v="1"/>
  </r>
  <r>
    <s v="SDE+ 2018 II"/>
    <s v="SDE1826722"/>
    <s v="Zon"/>
    <s v="2018 Zon-PV &gt;= 15 kWp en &lt; 1 MWp"/>
    <s v="Wasstraat Hoogeveen B.V."/>
    <s v="Buitenvaart 3011"/>
    <s v="7905TA"/>
    <s v="HOOGEVEEN"/>
    <s v="Drenthe"/>
    <n v="0.14399999999999999"/>
    <n v="136.80000000000001"/>
    <n v="15"/>
    <n v="170316"/>
    <x v="2"/>
    <x v="1"/>
    <x v="1"/>
    <x v="1"/>
  </r>
  <r>
    <s v="SDE+ 2018 II"/>
    <s v="SDE1826766"/>
    <s v="Zon"/>
    <s v="2018 Zon-PV &gt;= 15 kWp en &lt; 1 MWp"/>
    <s v="Hoogeveense Zaterdag Voetbal Vereniging (H.Z.V.V.)"/>
    <s v="Sportveldenweg 3"/>
    <s v="7902NX"/>
    <s v="HOOGEVEEN"/>
    <s v="Drenthe"/>
    <n v="5.3999999999999999E-2"/>
    <n v="51.3"/>
    <n v="15"/>
    <n v="64638"/>
    <x v="2"/>
    <x v="1"/>
    <x v="1"/>
    <x v="1"/>
  </r>
  <r>
    <s v="SDE+ 2018 II"/>
    <s v="SDE1826797"/>
    <s v="Zon"/>
    <s v="2018 Zon-PV &gt;= 15 kWp en &lt; 1 MWp"/>
    <s v="Voetbalvereniging Nieuw Buinen"/>
    <s v="Zuiderdiep 156"/>
    <s v="9521AX"/>
    <s v="NIEUW-BUINEN"/>
    <s v="Drenthe"/>
    <n v="7.4999999999999997E-2"/>
    <n v="71.25"/>
    <n v="15"/>
    <n v="89775"/>
    <x v="2"/>
    <x v="1"/>
    <x v="1"/>
    <x v="11"/>
  </r>
  <r>
    <s v="SDE+ 2018 II"/>
    <s v="SDE1826839"/>
    <s v="Zon"/>
    <s v="2018 Zon-PV &gt;= 15 kWp en &lt; 1 MWp"/>
    <s v="***"/>
    <s v="***"/>
    <s v="9454**"/>
    <s v="EKEHAAR"/>
    <s v="Drenthe"/>
    <n v="0.185"/>
    <n v="175.75"/>
    <n v="15"/>
    <n v="221445"/>
    <x v="2"/>
    <x v="0"/>
    <x v="1"/>
    <x v="7"/>
  </r>
  <r>
    <s v="SDE+ 2018 II"/>
    <s v="SDE1826849"/>
    <s v="Zon"/>
    <s v="2018 Zon-PV &gt;= 15 kWp en &lt; 1 MWp"/>
    <s v="GroenLeven B.V."/>
    <s v="Noordweg 1"/>
    <s v="7851TB"/>
    <s v="ZWEELOO"/>
    <s v="Drenthe"/>
    <n v="0.42249999999999999"/>
    <n v="401.375"/>
    <n v="15"/>
    <n v="481650"/>
    <x v="2"/>
    <x v="1"/>
    <x v="1"/>
    <x v="10"/>
  </r>
  <r>
    <s v="SDE+ 2018 II"/>
    <s v="SDE1827061"/>
    <s v="Zon"/>
    <s v="2018 Zon-PV &gt;= 15 kWp en &lt; 1 MWp"/>
    <s v="K.K.S. Beheer B.V."/>
    <s v="Grietmanswijk 5"/>
    <s v="9421TL"/>
    <s v="BOVENSMILDE"/>
    <s v="Drenthe"/>
    <n v="0.49"/>
    <n v="465.5"/>
    <n v="15"/>
    <n v="474810"/>
    <x v="2"/>
    <x v="1"/>
    <x v="1"/>
    <x v="5"/>
  </r>
  <r>
    <s v="SDE+ 2018 II"/>
    <s v="SDE1827159"/>
    <s v="Zon"/>
    <s v="2018 Zon-PV &gt;= 15 kWp en &lt; 1 MWp"/>
    <s v="***"/>
    <s v="***"/>
    <s v="7741**"/>
    <s v="COEVORDEN"/>
    <s v="Drenthe"/>
    <n v="0.45"/>
    <n v="427.5"/>
    <n v="15"/>
    <n v="538650"/>
    <x v="2"/>
    <x v="1"/>
    <x v="1"/>
    <x v="10"/>
  </r>
  <r>
    <s v="SDE+ 2018 II"/>
    <s v="SDE1827186"/>
    <s v="Zon"/>
    <s v="2018 Zon-PV &gt;= 1 MWp"/>
    <s v="Rooftop Energy B.V."/>
    <s v="Phileas Foggstraat 28"/>
    <s v="7825AK"/>
    <s v="EMMEN"/>
    <s v="Drenthe"/>
    <n v="2.6"/>
    <n v="2470"/>
    <n v="15"/>
    <n v="2852850"/>
    <x v="2"/>
    <x v="1"/>
    <x v="1"/>
    <x v="2"/>
  </r>
  <r>
    <s v="SDE+ 2018 II"/>
    <s v="SDE1827368"/>
    <s v="Zon"/>
    <s v="2018 Zon-PV &gt;= 15 kWp en &lt; 1 MWp"/>
    <s v="***"/>
    <s v="***"/>
    <s v="9761**"/>
    <s v="EELDE"/>
    <s v="Drenthe"/>
    <n v="0.49"/>
    <n v="465.5"/>
    <n v="15"/>
    <n v="579548"/>
    <x v="2"/>
    <x v="1"/>
    <x v="1"/>
    <x v="8"/>
  </r>
  <r>
    <s v="SDE+ 2018 II"/>
    <s v="SDE1827402"/>
    <s v="Zon"/>
    <s v="2018 Zon-PV &gt;= 15 kWp en &lt; 1 MWp"/>
    <s v="Dospart Beheer B.V."/>
    <s v="Marconistraat 11"/>
    <s v="7903AG"/>
    <s v="HOOGEVEEN"/>
    <s v="Drenthe"/>
    <n v="0.94899999999999995"/>
    <n v="901.55"/>
    <n v="15"/>
    <n v="1122430"/>
    <x v="2"/>
    <x v="1"/>
    <x v="1"/>
    <x v="1"/>
  </r>
  <r>
    <s v="SDE+ 2018 II"/>
    <s v="SDE1827409"/>
    <s v="Zon"/>
    <s v="2018 Zon-PV &gt;= 15 kWp en &lt; 1 MWp"/>
    <s v="HK Hoogeveen Holding B.V."/>
    <s v="Marconistraat 6"/>
    <s v="7903AG"/>
    <s v="HOOGEVEEN"/>
    <s v="Drenthe"/>
    <n v="0.23799999999999999"/>
    <n v="226.1"/>
    <n v="15"/>
    <n v="281495"/>
    <x v="2"/>
    <x v="1"/>
    <x v="1"/>
    <x v="1"/>
  </r>
  <r>
    <s v="SDE+ 2018 II"/>
    <s v="SDE1827436"/>
    <s v="Zon"/>
    <s v="2018 Zon-PV &gt;= 1 MWp"/>
    <s v="Hooghweg Energy B.V."/>
    <s v="Hooghweg Energy"/>
    <s v="-"/>
    <s v="BUINEN"/>
    <s v="Drenthe"/>
    <n v="2.1749999999999998"/>
    <n v="2066.25"/>
    <n v="15"/>
    <n v="2386519"/>
    <x v="3"/>
    <x v="1"/>
    <x v="1"/>
    <x v="11"/>
  </r>
  <r>
    <s v="SDE+ 2018 II"/>
    <s v="SDE1827696"/>
    <s v="Zon"/>
    <s v="2018 Zon-PV &gt;= 1 MWp"/>
    <s v="Roelevink Beheer B.V."/>
    <s v="Buitenvaart 1207"/>
    <s v="7905SG"/>
    <s v="HOOGEVEEN"/>
    <s v="Drenthe"/>
    <n v="1.5"/>
    <n v="1425"/>
    <n v="15"/>
    <n v="1624500"/>
    <x v="2"/>
    <x v="1"/>
    <x v="1"/>
    <x v="1"/>
  </r>
  <r>
    <s v="SDE+ 2018 II"/>
    <s v="SDE1827752"/>
    <s v="Zon"/>
    <s v="2018 Zon-PV &gt;= 15 kWp en &lt; 1 MWp"/>
    <s v="Alwica Vastgoed B.V."/>
    <s v="Stephensonstraat 20"/>
    <s v="7903AV"/>
    <s v="HOOGEVEEN"/>
    <s v="Drenthe"/>
    <n v="0.312"/>
    <n v="296.39999999999998"/>
    <n v="15"/>
    <n v="373464"/>
    <x v="2"/>
    <x v="1"/>
    <x v="1"/>
    <x v="1"/>
  </r>
  <r>
    <s v="SDE+ 2018 II"/>
    <s v="SDE1827789"/>
    <s v="Zon"/>
    <s v="2018 Zon-PV &gt;= 15 kWp en &lt; 1 MWp"/>
    <s v="Roordink Beheer B.V."/>
    <s v="van Leeuwenhoekweg 2"/>
    <s v="7741LC"/>
    <s v="COEVORDEN"/>
    <s v="Drenthe"/>
    <n v="0.134211"/>
    <n v="127.5"/>
    <n v="15"/>
    <n v="154913"/>
    <x v="2"/>
    <x v="1"/>
    <x v="1"/>
    <x v="10"/>
  </r>
  <r>
    <s v="SDE+ 2018 II"/>
    <s v="SDE1827808"/>
    <s v="Zon"/>
    <s v="2018 Zon-PV &gt;= 15 kWp en &lt; 1 MWp"/>
    <s v="***"/>
    <s v="***"/>
    <s v="7814**"/>
    <s v="EMMEN"/>
    <s v="Drenthe"/>
    <n v="0.21"/>
    <n v="199.5"/>
    <n v="15"/>
    <n v="251370"/>
    <x v="2"/>
    <x v="1"/>
    <x v="1"/>
    <x v="2"/>
  </r>
  <r>
    <s v="SDE+ 2018 II"/>
    <s v="SDE1827865"/>
    <s v="Zon"/>
    <s v="2018 Zon-PV &gt;= 15 kWp en &lt; 1 MWp"/>
    <s v="Zonnepark Halo Langelo B.V."/>
    <s v="Zonnepark Halo"/>
    <s v="-"/>
    <s v="LANGELO"/>
    <s v="Drenthe"/>
    <n v="0.92"/>
    <n v="874"/>
    <n v="15"/>
    <n v="1101240"/>
    <x v="3"/>
    <x v="1"/>
    <x v="1"/>
    <x v="6"/>
  </r>
  <r>
    <s v="SDE+ 2018 II"/>
    <s v="SDE1827963"/>
    <s v="Zon"/>
    <s v="2018 Zon-PV &gt;= 1 MWp"/>
    <s v="BEE Stadskanaal B.V."/>
    <s v="Zonnepark Buinerveen"/>
    <s v="-"/>
    <s v="BUINERVEEN"/>
    <s v="Drenthe"/>
    <n v="39.927999999999997"/>
    <n v="37931.599999999999"/>
    <n v="15"/>
    <n v="43242024"/>
    <x v="3"/>
    <x v="1"/>
    <x v="1"/>
    <x v="11"/>
  </r>
  <r>
    <s v="SDE+ 2018 II"/>
    <s v="SDE1828115"/>
    <s v="Zon"/>
    <s v="2018 Zon-PV &gt;= 15 kWp en &lt; 1 MWp"/>
    <s v="Gemeente Assen"/>
    <s v="Wethouder Bergerweg 2b"/>
    <s v="9406XP"/>
    <s v="ASSEN"/>
    <s v="Drenthe"/>
    <n v="4.3999999999999997E-2"/>
    <n v="41.8"/>
    <n v="15"/>
    <n v="52668"/>
    <x v="2"/>
    <x v="1"/>
    <x v="1"/>
    <x v="4"/>
  </r>
  <r>
    <s v="SDE+ 2018 II"/>
    <s v="SDE1828223"/>
    <s v="Zon"/>
    <s v="2018 Zon-PV &gt;= 15 kWp en &lt; 1 MWp"/>
    <s v="Gemeente Assen"/>
    <s v="Bosrand 2"/>
    <s v="9401SL"/>
    <s v="ASSEN"/>
    <s v="Drenthe"/>
    <n v="8.9700000000000002E-2"/>
    <n v="85.214999999999989"/>
    <n v="15"/>
    <n v="107371"/>
    <x v="2"/>
    <x v="1"/>
    <x v="1"/>
    <x v="4"/>
  </r>
  <r>
    <s v="SDE+ 2018 II"/>
    <s v="SDE1828238"/>
    <s v="Zon"/>
    <s v="2018 Zon-PV &gt;= 15 kWp en &lt; 1 MWp"/>
    <s v="Landbouwbedrijf Fernhout B.V."/>
    <s v="Kanaalweg 78a"/>
    <s v="9422BG"/>
    <s v="SMILDE"/>
    <s v="Drenthe"/>
    <n v="0.42199999999999999"/>
    <n v="400.9"/>
    <n v="15"/>
    <n v="499121"/>
    <x v="2"/>
    <x v="0"/>
    <x v="1"/>
    <x v="5"/>
  </r>
  <r>
    <s v="SDE+ 2018 II"/>
    <s v="SDE1828722"/>
    <s v="Zon"/>
    <s v="2018 Zon-PV &gt;= 15 kWp en &lt; 1 MWp"/>
    <s v="TOTAL Nederland N.V."/>
    <s v="Drentse Poort 1"/>
    <s v="9521JA"/>
    <s v="NIEUW-BUINEN"/>
    <s v="Drenthe"/>
    <n v="3.1699999999999999E-2"/>
    <n v="30.115000000000002"/>
    <n v="15"/>
    <n v="37494"/>
    <x v="2"/>
    <x v="1"/>
    <x v="1"/>
    <x v="11"/>
  </r>
  <r>
    <s v="SDE+ 2018 II"/>
    <s v="SDE1828757"/>
    <s v="Zon"/>
    <s v="2018 Zon-PV &gt;= 15 kWp en &lt; 1 MWp"/>
    <s v="***"/>
    <s v="***"/>
    <s v="7921**"/>
    <s v="ZUIDWOLDE DR"/>
    <s v="Drenthe"/>
    <n v="0.25"/>
    <n v="237.5"/>
    <n v="15"/>
    <n v="299250"/>
    <x v="2"/>
    <x v="1"/>
    <x v="1"/>
    <x v="9"/>
  </r>
  <r>
    <s v="SDE+ 2018 II"/>
    <s v="SDE1829022"/>
    <s v="Zon"/>
    <s v="2018 Zon-PV &gt;= 1 MWp"/>
    <s v="Gebr. Vroege C.V."/>
    <s v="Burg ten Holteweg 39"/>
    <s v="7751CR"/>
    <s v="DALEN"/>
    <s v="Drenthe"/>
    <n v="1.6060000000000001"/>
    <n v="1525.7"/>
    <n v="15"/>
    <n v="1762184"/>
    <x v="2"/>
    <x v="0"/>
    <x v="1"/>
    <x v="10"/>
  </r>
  <r>
    <s v="SDE+ 2018 II"/>
    <s v="SDE1829083"/>
    <s v="Zon"/>
    <s v="2018 Zon-PV &gt;= 1 MWp"/>
    <s v="Westo Prefab Betonsystemen B.V."/>
    <s v="van Leeuwenhoekweg 3"/>
    <s v="7741LC"/>
    <s v="COEVORDEN"/>
    <s v="Drenthe"/>
    <n v="0.39732000000000001"/>
    <n v="377.45400000000001"/>
    <n v="15"/>
    <n v="435960"/>
    <x v="2"/>
    <x v="1"/>
    <x v="1"/>
    <x v="10"/>
  </r>
  <r>
    <s v="SDE+ 2018 II"/>
    <s v="SDE1829139"/>
    <s v="Zon"/>
    <s v="2018 Zon-PV &gt;= 1 MWp"/>
    <s v="GroenLeven B.V."/>
    <s v="Zonnepark V Winden &amp; Keen"/>
    <s v="-"/>
    <s v="ERICA"/>
    <s v="Drenthe"/>
    <n v="2.52"/>
    <n v="2394"/>
    <n v="15"/>
    <n v="2765070"/>
    <x v="2"/>
    <x v="1"/>
    <x v="1"/>
    <x v="2"/>
  </r>
  <r>
    <s v="SDE+ 2018 II"/>
    <s v="SDE1829273"/>
    <s v="Zon"/>
    <s v="2018 Zon-PV &gt;= 15 kWp en &lt; 1 MWp"/>
    <s v="***"/>
    <s v="***"/>
    <s v="9492**"/>
    <s v="UBBENA"/>
    <s v="Drenthe"/>
    <n v="0.34038000000000002"/>
    <n v="323.36099999999999"/>
    <n v="15"/>
    <n v="407435"/>
    <x v="2"/>
    <x v="1"/>
    <x v="1"/>
    <x v="4"/>
  </r>
  <r>
    <s v="SDE+ 2018 II"/>
    <s v="SDE1829363"/>
    <s v="Zon"/>
    <s v="2018 Zon-PV &gt;= 1 MWp"/>
    <s v="Shell Exploration and Production (86) B.V."/>
    <s v="Phileas Foggstraat 45"/>
    <s v="7825AL"/>
    <s v="EMMEN"/>
    <s v="Drenthe"/>
    <n v="11.689920000000001"/>
    <n v="11105.423999999999"/>
    <n v="15"/>
    <n v="12160440"/>
    <x v="3"/>
    <x v="1"/>
    <x v="1"/>
    <x v="2"/>
  </r>
  <r>
    <s v="SDE+ 2018 II"/>
    <s v="SDE1829398"/>
    <s v="Zon"/>
    <s v="2018 Zon-PV &gt;= 15 kWp en &lt; 1 MWp"/>
    <s v="Topper Akkerbouw &amp; Pluimvee B.V."/>
    <s v="Streek 17"/>
    <s v="9511PJ"/>
    <s v="GIETERVEEN"/>
    <s v="Drenthe"/>
    <n v="0.2"/>
    <n v="190"/>
    <n v="15"/>
    <n v="239400"/>
    <x v="2"/>
    <x v="0"/>
    <x v="1"/>
    <x v="7"/>
  </r>
  <r>
    <s v="SDE+ 2018 II"/>
    <s v="SDE1829425"/>
    <s v="Zon"/>
    <s v="2018 Zon-PV &gt;= 15 kWp en &lt; 1 MWp"/>
    <s v="***"/>
    <s v="***"/>
    <s v="7891**"/>
    <s v="KLAZIENAVEEN"/>
    <s v="Drenthe"/>
    <n v="0.1"/>
    <n v="95"/>
    <n v="15"/>
    <n v="119700"/>
    <x v="2"/>
    <x v="1"/>
    <x v="1"/>
    <x v="2"/>
  </r>
  <r>
    <s v="SDE+ 2018 II"/>
    <s v="SDE1829454"/>
    <s v="Zon"/>
    <s v="2018 Zon-PV &gt;= 15 kWp en &lt; 1 MWp"/>
    <s v="Mencke Landbouw B.V."/>
    <s v="Verlengde Oosterdiep WZ 29"/>
    <s v="7884TM"/>
    <s v="BARGER-COMPASCUUM"/>
    <s v="Drenthe"/>
    <n v="0.11"/>
    <n v="104.5"/>
    <n v="15"/>
    <n v="130103"/>
    <x v="2"/>
    <x v="1"/>
    <x v="1"/>
    <x v="2"/>
  </r>
  <r>
    <s v="SDE+ 2018 II"/>
    <s v="SDE1829480"/>
    <s v="Zon"/>
    <s v="2018 Zon-PV &gt;= 15 kWp en &lt; 1 MWp"/>
    <s v="***"/>
    <s v="***"/>
    <s v="7741**"/>
    <s v="COEVORDEN"/>
    <s v="Drenthe"/>
    <n v="7.0000000000000007E-2"/>
    <n v="63.174999999999997"/>
    <n v="15"/>
    <n v="82793"/>
    <x v="2"/>
    <x v="0"/>
    <x v="1"/>
    <x v="10"/>
  </r>
  <r>
    <s v="SDE+ 2018 II"/>
    <s v="SDE1829666"/>
    <s v="Zon"/>
    <s v="2018 Zon-PV &gt;= 1 MWp"/>
    <s v="Sunrock Assets XX B.V."/>
    <s v="Bloemakkers 4"/>
    <s v="9461GX"/>
    <s v="GIETEN"/>
    <s v="Drenthe"/>
    <n v="2.5499999999999998"/>
    <n v="2422.5"/>
    <n v="15"/>
    <n v="2688975"/>
    <x v="2"/>
    <x v="1"/>
    <x v="1"/>
    <x v="7"/>
  </r>
  <r>
    <s v="SDE+ 2018 II"/>
    <s v="SDE1829696"/>
    <s v="Zon"/>
    <s v="2018 Zon-PV &gt;= 15 kWp en &lt; 1 MWp"/>
    <s v="Essent Energie Verkoop Nederland B.V."/>
    <s v="Beilerweg 30"/>
    <s v="9414TK"/>
    <s v="HOOGHALEN"/>
    <s v="Drenthe"/>
    <n v="0.54700000000000004"/>
    <n v="519.65"/>
    <n v="15"/>
    <n v="646965"/>
    <x v="2"/>
    <x v="1"/>
    <x v="1"/>
    <x v="5"/>
  </r>
  <r>
    <s v="SDE+ 2018 II"/>
    <s v="SDE1829708"/>
    <s v="Zon"/>
    <s v="2018 Zon-PV &gt;= 15 kWp en &lt; 1 MWp"/>
    <s v="***"/>
    <s v="***"/>
    <s v="7917**"/>
    <s v="GEESBRUG"/>
    <s v="Drenthe"/>
    <n v="2.8500000000000001E-2"/>
    <n v="27.074999999999999"/>
    <n v="15"/>
    <n v="34115"/>
    <x v="2"/>
    <x v="1"/>
    <x v="1"/>
    <x v="10"/>
  </r>
  <r>
    <s v="SDE+ 2018 II"/>
    <s v="SDE1829756"/>
    <s v="Zon"/>
    <s v="2018 Zon-PV &gt;= 1 MWp"/>
    <s v="Zonneweide Westdorperveen B.V."/>
    <s v="Zonnepark Westdorp"/>
    <s v="-"/>
    <s v="WESTDORP"/>
    <s v="Drenthe"/>
    <n v="7.8"/>
    <n v="7410"/>
    <n v="15"/>
    <n v="8336250"/>
    <x v="3"/>
    <x v="1"/>
    <x v="1"/>
    <x v="11"/>
  </r>
  <r>
    <s v="SDE+ 2018 II"/>
    <s v="SDE1829805"/>
    <s v="Zon"/>
    <s v="2018 Zon-PV &gt;= 15 kWp en &lt; 1 MWp"/>
    <s v="Mariahof Emmer-Compascuum B.V."/>
    <s v="Hoofdkanaal OZ 81"/>
    <s v="7881CN"/>
    <s v="EMMER-COMPASCUUM"/>
    <s v="Drenthe"/>
    <n v="0.17699999999999999"/>
    <n v="168.15"/>
    <n v="15"/>
    <n v="209347"/>
    <x v="2"/>
    <x v="1"/>
    <x v="1"/>
    <x v="2"/>
  </r>
  <r>
    <s v="SDE+ 2018 II"/>
    <s v="SDE1829909"/>
    <s v="Zon"/>
    <s v="2018 Zon-PV &gt;= 15 kWp en &lt; 1 MWp"/>
    <s v="***"/>
    <s v="***"/>
    <s v="7887**"/>
    <s v="ERICA"/>
    <s v="Drenthe"/>
    <n v="0.998"/>
    <n v="948.1"/>
    <n v="15"/>
    <n v="1180385"/>
    <x v="2"/>
    <x v="0"/>
    <x v="1"/>
    <x v="2"/>
  </r>
  <r>
    <s v="SDE+ 2018 II"/>
    <s v="SDE1829932"/>
    <s v="Zon"/>
    <s v="2018 Zon-PV &gt;= 1 MWp"/>
    <s v="GroenLeven B.V."/>
    <s v="Zonnepark Slingerland &amp; V Buren"/>
    <s v="-"/>
    <s v="KLAZIENAVEEN"/>
    <s v="Drenthe"/>
    <n v="1.62"/>
    <n v="1539"/>
    <n v="15"/>
    <n v="1777545"/>
    <x v="2"/>
    <x v="1"/>
    <x v="1"/>
    <x v="2"/>
  </r>
  <r>
    <s v="SDE+ 2018 II"/>
    <s v="SDE1829935"/>
    <s v="Zon"/>
    <s v="2018 Zon-PV &gt;= 15 kWp en &lt; 1 MWp"/>
    <s v="Amvest LCF Custodian B.V."/>
    <s v="Schoolstraat 5"/>
    <s v="9301KB"/>
    <s v="RODEN"/>
    <s v="Drenthe"/>
    <n v="2.1000000000000001E-2"/>
    <n v="19.95"/>
    <n v="15"/>
    <n v="24240"/>
    <x v="2"/>
    <x v="0"/>
    <x v="1"/>
    <x v="6"/>
  </r>
  <r>
    <s v="SDE+ 2019 I"/>
    <s v="SDE1910115"/>
    <s v="Zon"/>
    <s v="2019 Zon-PV &gt;= 15 kWp en &lt; 1 MWp"/>
    <s v="***"/>
    <s v="***"/>
    <s v="7984**"/>
    <s v="DIEVERBRUG"/>
    <s v="Drenthe"/>
    <n v="0.18"/>
    <n v="171"/>
    <n v="15"/>
    <n v="194940"/>
    <x v="2"/>
    <x v="1"/>
    <x v="1"/>
    <x v="0"/>
  </r>
  <r>
    <s v="SDE+ 2019 I"/>
    <s v="SDE1910150"/>
    <s v="Zon"/>
    <s v="2019 Zon-PV &gt;= 15 kWp en &lt; 1 MWp"/>
    <s v="Urja Fourth B.V."/>
    <s v="Zuiderdiep 344"/>
    <s v="9571BV"/>
    <s v="2E EXLOËRMOND"/>
    <s v="Drenthe"/>
    <n v="0.1147"/>
    <n v="108.96499999999999"/>
    <n v="15"/>
    <n v="122586"/>
    <x v="2"/>
    <x v="1"/>
    <x v="1"/>
    <x v="11"/>
  </r>
  <r>
    <s v="SDE+ 2019 I"/>
    <s v="SDE1910191"/>
    <s v="Zon"/>
    <s v="2019 Zon-PV &gt;= 15 kWp en &lt; 1 MWp"/>
    <s v="***"/>
    <s v="***"/>
    <s v="9449**"/>
    <s v="NOOITGEDACHT"/>
    <s v="Drenthe"/>
    <n v="0.17299999999999999"/>
    <n v="164.35"/>
    <n v="15"/>
    <n v="187359"/>
    <x v="2"/>
    <x v="0"/>
    <x v="1"/>
    <x v="7"/>
  </r>
  <r>
    <s v="SDE+ 2019 I"/>
    <s v="SDE1910238"/>
    <s v="Zon"/>
    <s v="2019 Zon-PV &gt;= 1 MWp veld- of watersysteem"/>
    <s v="Bronnen VanOns ZP Assen Zuid B.V."/>
    <s v="Zonnepark Assen Zuid"/>
    <s v="-"/>
    <s v="ASSEN"/>
    <s v="Drenthe"/>
    <n v="21.13588"/>
    <n v="20079.085999999999"/>
    <n v="15"/>
    <n v="19577109"/>
    <x v="3"/>
    <x v="1"/>
    <x v="1"/>
    <x v="4"/>
  </r>
  <r>
    <s v="SDE+ 2019 I"/>
    <s v="SDE1910287"/>
    <s v="Zon"/>
    <s v="2019 Zon-PV &gt;= 15 kWp en &lt; 1 MWp"/>
    <s v="Soleila Rooftop B.V."/>
    <s v="Azieweg 13"/>
    <s v="9407TC"/>
    <s v="ASSEN"/>
    <s v="Drenthe"/>
    <n v="0.16002"/>
    <n v="152.01899999999998"/>
    <n v="15"/>
    <n v="171022"/>
    <x v="2"/>
    <x v="1"/>
    <x v="1"/>
    <x v="4"/>
  </r>
  <r>
    <s v="SDE+ 2019 I"/>
    <s v="SDE1910315"/>
    <s v="Zon"/>
    <s v="2019 Zon-PV &gt;= 15 kWp en &lt; 1 MWp"/>
    <s v="Bouwmaatschappij Vuurboom B.V."/>
    <s v="Kavelingen 62"/>
    <s v="7876TH"/>
    <s v="VALTHERMOND"/>
    <s v="Drenthe"/>
    <n v="0.16"/>
    <n v="152"/>
    <n v="15"/>
    <n v="159600"/>
    <x v="2"/>
    <x v="1"/>
    <x v="1"/>
    <x v="11"/>
  </r>
  <r>
    <s v="SDE+ 2019 I"/>
    <s v="SDE1910334"/>
    <s v="Zon"/>
    <s v="2019 Zon-PV &gt;= 15 kWp en &lt; 1 MWp"/>
    <s v="H. van Triest Beheer B.V."/>
    <s v="Buitenvaart 1006"/>
    <s v="7905SC"/>
    <s v="HOOGEVEEN"/>
    <s v="Drenthe"/>
    <n v="0.13500000000000001"/>
    <n v="128.25"/>
    <n v="15"/>
    <n v="146205"/>
    <x v="2"/>
    <x v="1"/>
    <x v="1"/>
    <x v="1"/>
  </r>
  <r>
    <s v="SDE+ 2019 I"/>
    <s v="SDE1910508"/>
    <s v="Zon"/>
    <s v="2019 Zon-PV &gt;= 15 kWp en &lt; 1 MWp"/>
    <s v="Melkveebedrijf Hartlief-Lammers B.V."/>
    <s v="Roozand 1a"/>
    <s v="9497TD"/>
    <s v="DONDEREN"/>
    <s v="Drenthe"/>
    <n v="0.48120000000000002"/>
    <n v="457.14000000000004"/>
    <n v="15"/>
    <n v="521140"/>
    <x v="2"/>
    <x v="1"/>
    <x v="1"/>
    <x v="8"/>
  </r>
  <r>
    <s v="SDE+ 2019 I"/>
    <s v="SDE1910635"/>
    <s v="Zon"/>
    <s v="2019 Zon-PV &gt;= 15 kWp en &lt; 1 MWp"/>
    <s v="***"/>
    <s v="***"/>
    <s v="7936**"/>
    <s v="TIENDEVEEN"/>
    <s v="Drenthe"/>
    <n v="0.3"/>
    <n v="285"/>
    <n v="15"/>
    <n v="316350"/>
    <x v="2"/>
    <x v="1"/>
    <x v="1"/>
    <x v="1"/>
  </r>
  <r>
    <s v="SDE+ 2019 I"/>
    <s v="SDE1910654"/>
    <s v="Zon"/>
    <s v="2019 Zon-PV &gt;= 1 MWp veld- of watersysteem"/>
    <s v="GroenLeven B.V."/>
    <s v="Zonnepark Pesse"/>
    <s v="-"/>
    <s v="HOOGEVEEN"/>
    <s v="Drenthe"/>
    <n v="35.371000000000002"/>
    <n v="33602.449999999997"/>
    <n v="15"/>
    <n v="32258352"/>
    <x v="3"/>
    <x v="1"/>
    <x v="1"/>
    <x v="1"/>
  </r>
  <r>
    <s v="SDE+ 2019 I"/>
    <s v="SDE1910725"/>
    <s v="Zon"/>
    <s v="2019 Zon-PV &gt;= 15 kWp en &lt; 1 MWp"/>
    <s v="***"/>
    <s v="***"/>
    <s v="7933**"/>
    <s v="PESSE"/>
    <s v="Drenthe"/>
    <n v="5.7000000000000002E-2"/>
    <n v="54.15"/>
    <n v="15"/>
    <n v="61731"/>
    <x v="2"/>
    <x v="1"/>
    <x v="1"/>
    <x v="1"/>
  </r>
  <r>
    <s v="SDE+ 2019 I"/>
    <s v="SDE1910726"/>
    <s v="Zon"/>
    <s v="2019 Zon-PV &gt;= 15 kWp en &lt; 1 MWp"/>
    <s v="***"/>
    <s v="***"/>
    <s v="7751**"/>
    <s v="DALEN"/>
    <s v="Drenthe"/>
    <n v="0.2"/>
    <n v="190"/>
    <n v="15"/>
    <n v="216600"/>
    <x v="2"/>
    <x v="1"/>
    <x v="1"/>
    <x v="10"/>
  </r>
  <r>
    <s v="SDE+ 2019 I"/>
    <s v="SDE1910822"/>
    <s v="Zon"/>
    <s v="2019 Zon-PV &gt;= 15 kWp en &lt; 1 MWp"/>
    <s v="Provincie Drenthe"/>
    <s v="Burg. J.G. Legroweg 45"/>
    <s v="9761TA"/>
    <s v="EELDE"/>
    <s v="Drenthe"/>
    <n v="0.17499999999999999"/>
    <n v="166.25"/>
    <n v="15"/>
    <n v="187032"/>
    <x v="2"/>
    <x v="1"/>
    <x v="1"/>
    <x v="8"/>
  </r>
  <r>
    <s v="SDE+ 2019 I"/>
    <s v="SDE1911010"/>
    <s v="Zon"/>
    <s v="2019 Zon-PV &gt;= 15 kWp en &lt; 1 MWp"/>
    <s v="***"/>
    <s v="***"/>
    <s v="9496**"/>
    <s v="BUNNE"/>
    <s v="Drenthe"/>
    <n v="0.14000000000000001"/>
    <n v="133"/>
    <n v="15"/>
    <n v="149625"/>
    <x v="2"/>
    <x v="1"/>
    <x v="1"/>
    <x v="8"/>
  </r>
  <r>
    <s v="SDE+ 2019 I"/>
    <s v="SDE1911051"/>
    <s v="Zon"/>
    <s v="2019 Zon-PV &gt;= 15 kWp en &lt; 1 MWp"/>
    <s v="Rooftop Energy B.V."/>
    <s v="Stelmakerstraat 32"/>
    <s v="9403VB"/>
    <s v="ASSEN"/>
    <s v="Drenthe"/>
    <n v="0.42099999999999999"/>
    <n v="399.95"/>
    <n v="15"/>
    <n v="455943"/>
    <x v="2"/>
    <x v="1"/>
    <x v="1"/>
    <x v="4"/>
  </r>
  <r>
    <s v="SDE+ 2019 I"/>
    <s v="SDE1911265"/>
    <s v="Zon"/>
    <s v="2019 Zon-PV &gt;= 1 MWp daksystemen"/>
    <s v="***"/>
    <s v="***"/>
    <s v="7881**"/>
    <s v="EMMER-COMPASCUUM"/>
    <s v="Drenthe"/>
    <n v="1.3"/>
    <n v="1235"/>
    <n v="15"/>
    <n v="1296750"/>
    <x v="2"/>
    <x v="1"/>
    <x v="1"/>
    <x v="2"/>
  </r>
  <r>
    <s v="SDE+ 2019 I"/>
    <s v="SDE1911328"/>
    <s v="Zon"/>
    <s v="2019 Zon-PV &gt;= 15 kWp en &lt; 1 MWp"/>
    <s v="Kuipers Mesterijen B.V."/>
    <s v="Veldweg 24"/>
    <s v="9311VG"/>
    <s v="NIEUW-RODEN"/>
    <s v="Drenthe"/>
    <n v="0.17599999999999999"/>
    <n v="167.2"/>
    <n v="15"/>
    <n v="190608"/>
    <x v="2"/>
    <x v="1"/>
    <x v="1"/>
    <x v="6"/>
  </r>
  <r>
    <s v="SDE+ 2019 I"/>
    <s v="SDE1911346"/>
    <s v="Zon"/>
    <s v="2019 Zon-PV &gt;= 15 kWp en &lt; 1 MWp"/>
    <s v="One Solar Beheer IV B.V."/>
    <s v="Westelijke Doorsnee ZZ 40"/>
    <s v="7881PG"/>
    <s v="EMMER-COMPASCUUM"/>
    <s v="Drenthe"/>
    <n v="0.19500000000000001"/>
    <n v="185.25"/>
    <n v="15"/>
    <n v="211185"/>
    <x v="2"/>
    <x v="1"/>
    <x v="1"/>
    <x v="2"/>
  </r>
  <r>
    <s v="SDE+ 2019 I"/>
    <s v="SDE1911443"/>
    <s v="Zon"/>
    <s v="2019 Zon-PV &gt;= 15 kWp en &lt; 1 MWp"/>
    <s v="DAK Industrieweg 11-11A Meppel B.V. i.o."/>
    <s v="Industrieweg 11-11a"/>
    <s v="7944HT"/>
    <s v="MEPPEL"/>
    <s v="Drenthe"/>
    <n v="0.53764699999999999"/>
    <n v="510.76500000000004"/>
    <n v="15"/>
    <n v="574611"/>
    <x v="2"/>
    <x v="1"/>
    <x v="1"/>
    <x v="3"/>
  </r>
  <r>
    <s v="SDE+ 2019 I"/>
    <s v="SDE1911458"/>
    <s v="Zon"/>
    <s v="2019 Zon-PV &gt;= 15 kWp en &lt; 1 MWp"/>
    <s v="Agile Group B.V."/>
    <s v="Lauwers 18"/>
    <s v="9405BL"/>
    <s v="ASSEN"/>
    <s v="Drenthe"/>
    <n v="0.12"/>
    <n v="114"/>
    <n v="15"/>
    <n v="111150"/>
    <x v="2"/>
    <x v="1"/>
    <x v="1"/>
    <x v="4"/>
  </r>
  <r>
    <s v="SDE+ 2019 I"/>
    <s v="SDE1911477"/>
    <s v="Zon"/>
    <s v="2019 Zon-PV &gt;= 15 kWp en &lt; 1 MWp"/>
    <s v="Essent Energie Verkoop Nederland B.V."/>
    <s v="Paardeweide 3"/>
    <s v="7973KS"/>
    <s v="DARP"/>
    <s v="Drenthe"/>
    <n v="0.52600000000000002"/>
    <n v="499.7"/>
    <n v="15"/>
    <n v="562163"/>
    <x v="2"/>
    <x v="1"/>
    <x v="1"/>
    <x v="0"/>
  </r>
  <r>
    <s v="SDE+ 2019 I"/>
    <s v="SDE1911560"/>
    <s v="Zon"/>
    <s v="2019 Zon-PV &gt;= 15 kWp en &lt; 1 MWp"/>
    <s v="***"/>
    <s v="***"/>
    <s v="7812**"/>
    <s v="EMMEN"/>
    <s v="Drenthe"/>
    <n v="0.14360500000000001"/>
    <n v="136.42500000000001"/>
    <n v="15"/>
    <n v="153479"/>
    <x v="2"/>
    <x v="1"/>
    <x v="1"/>
    <x v="2"/>
  </r>
  <r>
    <s v="SDE+ 2019 I"/>
    <s v="SDE1911691"/>
    <s v="Zon"/>
    <s v="2019 Zon-PV &gt;= 1 MWp daksystemen"/>
    <s v="Vepa, the furniture factory"/>
    <s v="Industrieweg 31"/>
    <s v="7903AH"/>
    <s v="HOOGEVEEN"/>
    <s v="Drenthe"/>
    <n v="1.2"/>
    <n v="1140"/>
    <n v="15"/>
    <n v="1162800"/>
    <x v="2"/>
    <x v="1"/>
    <x v="1"/>
    <x v="1"/>
  </r>
  <r>
    <s v="SDE+ 2019 I"/>
    <s v="SDE1911758"/>
    <s v="Zon"/>
    <s v="2019 Zon-PV &gt;= 15 kWp en &lt; 1 MWp"/>
    <s v="Enie.nl Dakhuur I B.V."/>
    <s v="Charles Darwinstraat 24"/>
    <s v="7825AC"/>
    <s v="EMMEN"/>
    <s v="Drenthe"/>
    <n v="0.182"/>
    <n v="172.9"/>
    <n v="15"/>
    <n v="197106"/>
    <x v="2"/>
    <x v="1"/>
    <x v="1"/>
    <x v="2"/>
  </r>
  <r>
    <s v="SDE+ 2019 I"/>
    <s v="SDE1911897"/>
    <s v="Zon"/>
    <s v="2019 Zon-PV &gt;= 1 MWp veld- of watersysteem"/>
    <s v="KS NL18 B.V."/>
    <s v="Coevorden"/>
    <s v="-"/>
    <s v="COEVORDEN"/>
    <s v="Drenthe"/>
    <n v="24.712"/>
    <n v="23476.400000000001"/>
    <n v="15"/>
    <n v="22537344"/>
    <x v="3"/>
    <x v="1"/>
    <x v="1"/>
    <x v="10"/>
  </r>
  <r>
    <s v="SDE+ 2019 I"/>
    <s v="SDE1912057"/>
    <s v="Zon"/>
    <s v="2019 Zon-PV &gt;= 15 kWp en &lt; 1 MWp"/>
    <s v="***"/>
    <s v="***"/>
    <s v="9482**"/>
    <s v="TYNAARLO"/>
    <s v="Drenthe"/>
    <n v="0.54400000000000004"/>
    <n v="516.79999999999995"/>
    <n v="15"/>
    <n v="589152"/>
    <x v="2"/>
    <x v="1"/>
    <x v="1"/>
    <x v="8"/>
  </r>
  <r>
    <s v="SDE+ 2019 I"/>
    <s v="SDE1912131"/>
    <s v="Zon"/>
    <s v="2019 Zon-PV &gt;= 15 kWp en &lt; 1 MWp"/>
    <s v="***"/>
    <s v="***"/>
    <s v="9448**"/>
    <s v="MARWIJKSOORD"/>
    <s v="Drenthe"/>
    <n v="9.4500000000000001E-2"/>
    <n v="89.775000000000006"/>
    <n v="15"/>
    <n v="102344"/>
    <x v="2"/>
    <x v="1"/>
    <x v="1"/>
    <x v="7"/>
  </r>
  <r>
    <s v="SDE+ 2019 I"/>
    <s v="SDE1912177"/>
    <s v="Zon"/>
    <s v="2019 Zon-PV &gt;= 15 kWp en &lt; 1 MWp"/>
    <s v="Melkgeitenhouderij E.G.Z. Jansen Portengen B.V."/>
    <s v="Oranjekanaal 10"/>
    <s v="9423VC"/>
    <s v="HOOGERSMILDE"/>
    <s v="Drenthe"/>
    <n v="0.19500000000000001"/>
    <n v="185.25"/>
    <n v="15"/>
    <n v="208407"/>
    <x v="2"/>
    <x v="1"/>
    <x v="1"/>
    <x v="5"/>
  </r>
  <r>
    <s v="SDE+ 2019 I"/>
    <s v="SDE1912217"/>
    <s v="Zon"/>
    <s v="2019 Zon-PV &gt;= 15 kWp en &lt; 1 MWp"/>
    <s v="***"/>
    <s v="***"/>
    <s v="7924**"/>
    <s v="VEENINGEN"/>
    <s v="Drenthe"/>
    <n v="0.14000000000000001"/>
    <n v="133"/>
    <n v="15"/>
    <n v="151620"/>
    <x v="2"/>
    <x v="1"/>
    <x v="1"/>
    <x v="9"/>
  </r>
  <r>
    <s v="SDE+ 2019 I"/>
    <s v="SDE1912333"/>
    <s v="Zon"/>
    <s v="2019 Zon-PV &gt;= 15 kWp en &lt; 1 MWp"/>
    <s v="B&amp;V Strijp B.V."/>
    <s v="Slinge 1"/>
    <s v="9406EA"/>
    <s v="ASSEN"/>
    <s v="Drenthe"/>
    <n v="0.185"/>
    <n v="175.75"/>
    <n v="15"/>
    <n v="200355"/>
    <x v="2"/>
    <x v="1"/>
    <x v="1"/>
    <x v="4"/>
  </r>
  <r>
    <s v="SDE+ 2019 I"/>
    <s v="SDE1912369"/>
    <s v="Zon"/>
    <s v="2019 Zon-PV &gt;= 15 kWp en &lt; 1 MWp"/>
    <s v="***"/>
    <s v="***"/>
    <s v="7751**"/>
    <s v="DALEN"/>
    <s v="Drenthe"/>
    <n v="0.29899999999999999"/>
    <n v="284.05"/>
    <n v="15"/>
    <n v="323817"/>
    <x v="2"/>
    <x v="1"/>
    <x v="1"/>
    <x v="10"/>
  </r>
  <r>
    <s v="SDE+ 2019 I"/>
    <s v="SDE1912441"/>
    <s v="Zon"/>
    <s v="2019 Zon-PV &gt;= 15 kWp en &lt; 1 MWp"/>
    <s v="Rooftop Energy B.V."/>
    <s v="Nijbracht 30"/>
    <s v="7821CA"/>
    <s v="EMMEN"/>
    <s v="Drenthe"/>
    <n v="0.44700000000000001"/>
    <n v="424.65"/>
    <n v="15"/>
    <n v="484101"/>
    <x v="2"/>
    <x v="1"/>
    <x v="1"/>
    <x v="2"/>
  </r>
  <r>
    <s v="SDE+ 2019 I"/>
    <s v="SDE1912526"/>
    <s v="Zon"/>
    <s v="2019 Zon-PV &gt;= 15 kWp en &lt; 1 MWp"/>
    <s v="Essent Energie Verkoop Nederland B.V."/>
    <s v="de Luttergreppel 17"/>
    <s v="7925PP"/>
    <s v="LINDE DR"/>
    <s v="Drenthe"/>
    <n v="0.53500000000000003"/>
    <n v="508.25"/>
    <n v="15"/>
    <n v="571782"/>
    <x v="2"/>
    <x v="1"/>
    <x v="1"/>
    <x v="9"/>
  </r>
  <r>
    <s v="SDE+ 2019 I"/>
    <s v="SDE1912535"/>
    <s v="Zon"/>
    <s v="2019 Zon-PV &gt;= 15 kWp en &lt; 1 MWp"/>
    <s v="Waterschapshuis waterschap Vechtstromen"/>
    <s v="de Hulteweg 5"/>
    <s v="7741LE"/>
    <s v="COEVORDEN"/>
    <s v="Drenthe"/>
    <n v="0.93200000000000005"/>
    <n v="885.4"/>
    <n v="15"/>
    <n v="996075"/>
    <x v="3"/>
    <x v="1"/>
    <x v="1"/>
    <x v="10"/>
  </r>
  <r>
    <s v="SDE+ 2019 I"/>
    <s v="SDE1912595"/>
    <s v="Zon"/>
    <s v="2019 Zon-PV &gt;= 15 kWp en &lt; 1 MWp"/>
    <s v="Urja Fourth B.V."/>
    <s v="Veenhuizerweg 9"/>
    <s v="9342TL"/>
    <s v="EEN"/>
    <s v="Drenthe"/>
    <n v="4.0919999999999998E-2"/>
    <n v="38.874000000000002"/>
    <n v="15"/>
    <n v="43734"/>
    <x v="2"/>
    <x v="1"/>
    <x v="1"/>
    <x v="6"/>
  </r>
  <r>
    <s v="SDE+ 2019 I"/>
    <s v="SDE1912693"/>
    <s v="Zon"/>
    <s v="2019 Zon-PV &gt;= 15 kWp en &lt; 1 MWp"/>
    <s v="Hemos Beheer B.V."/>
    <s v="Paradijsweg 5"/>
    <s v="7942HB"/>
    <s v="MEPPEL"/>
    <s v="Drenthe"/>
    <n v="0.29899999999999999"/>
    <n v="284.05"/>
    <n v="15"/>
    <n v="323817"/>
    <x v="2"/>
    <x v="1"/>
    <x v="1"/>
    <x v="3"/>
  </r>
  <r>
    <s v="SDE+ 2019 I"/>
    <s v="SDE1912696"/>
    <s v="Zon"/>
    <s v="2019 Zon-PV &gt;= 15 kWp en &lt; 1 MWp"/>
    <s v="Soleila Rooftop B.V."/>
    <s v="Halerweg 7"/>
    <s v="9433TE"/>
    <s v="ZWIGGELTE"/>
    <s v="Drenthe"/>
    <n v="0.72765000000000002"/>
    <n v="691.26800000000003"/>
    <n v="15"/>
    <n v="777677"/>
    <x v="2"/>
    <x v="1"/>
    <x v="1"/>
    <x v="5"/>
  </r>
  <r>
    <s v="SDE+ 2019 I"/>
    <s v="SDE1912709"/>
    <s v="Zon"/>
    <s v="2019 Zon-PV &gt;= 15 kWp en &lt; 1 MWp"/>
    <s v="Hemos Beheer B.V."/>
    <s v="Paradijsweg 4"/>
    <s v="7942HB"/>
    <s v="MEPPEL"/>
    <s v="Drenthe"/>
    <n v="0.3"/>
    <n v="285"/>
    <n v="15"/>
    <n v="324900"/>
    <x v="2"/>
    <x v="1"/>
    <x v="1"/>
    <x v="3"/>
  </r>
  <r>
    <s v="SDE+ 2019 I"/>
    <s v="SDE1912866"/>
    <s v="Zon"/>
    <s v="2019 Zon-PV &gt;= 15 kWp en &lt; 1 MWp"/>
    <s v="Kremer Beheer B.V."/>
    <s v="Pieter de Keyserstraat 11"/>
    <s v="7825VE"/>
    <s v="EMMEN"/>
    <s v="Drenthe"/>
    <n v="0.49172500000000002"/>
    <n v="467.13900000000001"/>
    <n v="15"/>
    <n v="532539"/>
    <x v="2"/>
    <x v="1"/>
    <x v="1"/>
    <x v="2"/>
  </r>
  <r>
    <s v="SDE+ 2019 I"/>
    <s v="SDE1912887"/>
    <s v="Zon"/>
    <s v="2019 Zon-PV &gt;= 15 kWp en &lt; 1 MWp"/>
    <s v="Essent Energie Verkoop Nederland B.V."/>
    <s v="Dikkewijk WZ 25"/>
    <s v="7833HS"/>
    <s v="NIEUW-AMSTERDAM"/>
    <s v="Drenthe"/>
    <n v="0.42399999999999999"/>
    <n v="402.8"/>
    <n v="15"/>
    <n v="453150"/>
    <x v="2"/>
    <x v="1"/>
    <x v="1"/>
    <x v="2"/>
  </r>
  <r>
    <s v="SDE+ 2019 I"/>
    <s v="SDE1912895"/>
    <s v="Zon"/>
    <s v="2019 Zon-PV &gt;= 1 MWp veld- of watersysteem"/>
    <s v="Zonnepark De Dreef B.V."/>
    <s v="Zonnepark De Dreef"/>
    <s v="-"/>
    <s v="ODOORN"/>
    <s v="Drenthe"/>
    <n v="7.0810000000000004"/>
    <n v="6726.95"/>
    <n v="15"/>
    <n v="6861489"/>
    <x v="3"/>
    <x v="1"/>
    <x v="1"/>
    <x v="11"/>
  </r>
  <r>
    <s v="SDE+ 2019 I"/>
    <s v="SDE1912901"/>
    <s v="Zon"/>
    <s v="2019 Zon-PV &gt;= 15 kWp en &lt; 1 MWp"/>
    <s v="Solar techniek"/>
    <s v="De Mars 5"/>
    <s v="7742PT"/>
    <s v="COEVORDEN"/>
    <s v="Drenthe"/>
    <n v="0.99839999999999995"/>
    <n v="948.48"/>
    <n v="15"/>
    <n v="1081268"/>
    <x v="2"/>
    <x v="1"/>
    <x v="1"/>
    <x v="10"/>
  </r>
  <r>
    <s v="SDE+ 2019 I"/>
    <s v="SDE1912949"/>
    <s v="Groen gas"/>
    <s v="2019 Monomestvergisting &gt; 400 kW (HG)"/>
    <s v="Green Create Wijster B.V."/>
    <s v="RIKA Greenpark Wijster - Groen Gas"/>
    <s v="-"/>
    <s v="BEILEN"/>
    <s v="Drenthe"/>
    <n v="19.538799999999998"/>
    <n v="156304"/>
    <n v="12"/>
    <n v="108787584"/>
    <x v="1"/>
    <x v="1"/>
    <x v="1"/>
    <x v="5"/>
  </r>
  <r>
    <s v="SDE+ 2019 I"/>
    <s v="SDE1912974"/>
    <s v="Zon"/>
    <s v="2019 Zon-PV &gt;= 15 kWp en &lt; 1 MWp"/>
    <s v="***"/>
    <s v="***"/>
    <s v="8381**"/>
    <s v="VLEDDER"/>
    <s v="Drenthe"/>
    <n v="0.16"/>
    <n v="152"/>
    <n v="15"/>
    <n v="171000"/>
    <x v="2"/>
    <x v="1"/>
    <x v="1"/>
    <x v="0"/>
  </r>
  <r>
    <s v="SDE+ 2019 I"/>
    <s v="SDE1913021"/>
    <s v="Zon"/>
    <s v="2019 Zon-PV &gt;= 15 kWp en &lt; 1 MWp"/>
    <s v="DAK Kaapweg 6 Meppel B.V. i.o."/>
    <s v="Kaapweg 6"/>
    <s v="7944HV"/>
    <s v="MEPPEL"/>
    <s v="Drenthe"/>
    <n v="0.86176600000000003"/>
    <n v="818.678"/>
    <n v="15"/>
    <n v="921013"/>
    <x v="2"/>
    <x v="1"/>
    <x v="1"/>
    <x v="3"/>
  </r>
  <r>
    <s v="SDE+ 2019 I"/>
    <s v="SDE1913045"/>
    <s v="Zon"/>
    <s v="2019 Zon-PV &gt;= 15 kWp en &lt; 1 MWp"/>
    <s v="Recycling Group Vastgoed en Materieel B.V."/>
    <s v="Marconiweg 4-7"/>
    <s v="7741KM"/>
    <s v="COEVORDEN"/>
    <s v="Drenthe"/>
    <n v="0.499"/>
    <n v="474.05"/>
    <n v="15"/>
    <n v="533307"/>
    <x v="2"/>
    <x v="1"/>
    <x v="1"/>
    <x v="10"/>
  </r>
  <r>
    <s v="SDE+ 2019 I"/>
    <s v="SDE1913062"/>
    <s v="Zon"/>
    <s v="2019 Zon-PV &gt;= 15 kWp en &lt; 1 MWp"/>
    <s v="***"/>
    <s v="***"/>
    <s v="7761**"/>
    <s v="SCHOONEBEEK"/>
    <s v="Drenthe"/>
    <n v="0.13500000000000001"/>
    <n v="128.25"/>
    <n v="15"/>
    <n v="146205"/>
    <x v="2"/>
    <x v="1"/>
    <x v="1"/>
    <x v="2"/>
  </r>
  <r>
    <s v="SDE+ 2019 I"/>
    <s v="SDE1913195"/>
    <s v="Zon"/>
    <s v="2019 Zon-PV &gt;= 15 kWp en &lt; 1 MWp"/>
    <s v="Meubelindustrie Slotboom B.V."/>
    <s v="Smalgoorn 2"/>
    <s v="9403NW"/>
    <s v="ASSEN"/>
    <s v="Drenthe"/>
    <n v="0.13"/>
    <n v="123.5"/>
    <n v="15"/>
    <n v="137085"/>
    <x v="2"/>
    <x v="1"/>
    <x v="1"/>
    <x v="4"/>
  </r>
  <r>
    <s v="SDE+ 2019 I"/>
    <s v="SDE1913247"/>
    <s v="Zon"/>
    <s v="2019 Zon-PV &gt;= 15 kWp en &lt; 1 MWp"/>
    <s v="***"/>
    <s v="***"/>
    <s v="9439**"/>
    <s v="WITTEVEEN"/>
    <s v="Drenthe"/>
    <n v="0.08"/>
    <n v="76"/>
    <n v="15"/>
    <n v="86640"/>
    <x v="2"/>
    <x v="1"/>
    <x v="1"/>
    <x v="9"/>
  </r>
  <r>
    <s v="SDE+ 2019 I"/>
    <s v="SDE1913257"/>
    <s v="Zon"/>
    <s v="2019 Zon-PV &gt;= 15 kWp en &lt; 1 MWp"/>
    <s v="***"/>
    <s v="***"/>
    <s v="7942**"/>
    <s v="MEPPEL"/>
    <s v="Drenthe"/>
    <n v="0.375"/>
    <n v="356.25"/>
    <n v="15"/>
    <n v="406125"/>
    <x v="2"/>
    <x v="1"/>
    <x v="1"/>
    <x v="3"/>
  </r>
  <r>
    <s v="SDE+ 2019 I"/>
    <s v="SDE1913447"/>
    <s v="Zon"/>
    <s v="2019 Zon-PV &gt;= 15 kWp en &lt; 1 MWp"/>
    <s v="S.T. Onroerend Goed B.V."/>
    <s v="A.H.G. Fokkerstraat 34"/>
    <s v="9403AP"/>
    <s v="ASSEN"/>
    <s v="Drenthe"/>
    <n v="0.05"/>
    <n v="47.5"/>
    <n v="15"/>
    <n v="54150"/>
    <x v="2"/>
    <x v="1"/>
    <x v="1"/>
    <x v="4"/>
  </r>
  <r>
    <s v="SDE+ 2019 I"/>
    <s v="SDE1913460"/>
    <s v="Zon"/>
    <s v="2019 Zon-PV &gt;= 15 kWp en &lt; 1 MWp"/>
    <s v="re-z beheer B.V."/>
    <s v="Industrieweg 28"/>
    <s v="9403AB"/>
    <s v="ASSEN"/>
    <s v="Drenthe"/>
    <n v="0.91100000000000003"/>
    <n v="865.45"/>
    <n v="15"/>
    <n v="986613"/>
    <x v="2"/>
    <x v="1"/>
    <x v="1"/>
    <x v="4"/>
  </r>
  <r>
    <s v="SDE+ 2019 I"/>
    <s v="SDE1913544"/>
    <s v="Zon"/>
    <s v="2019 Zon-PV &gt;= 15 kWp en &lt; 1 MWp"/>
    <s v="Urja Fourth B.V."/>
    <s v="Veenhuizerweg 7"/>
    <s v="9342TL"/>
    <s v="EEN"/>
    <s v="Drenthe"/>
    <n v="5.9520000000000003E-2"/>
    <n v="56.543999999999997"/>
    <n v="15"/>
    <n v="63612"/>
    <x v="2"/>
    <x v="1"/>
    <x v="1"/>
    <x v="6"/>
  </r>
  <r>
    <s v="SDE+ 2019 I"/>
    <s v="SDE1913640"/>
    <s v="Zon"/>
    <s v="2019 Zon-PV &gt;= 15 kWp en &lt; 1 MWp"/>
    <s v="Brinks Vastgoed Beheer B.V."/>
    <s v="Dwarsakker 5"/>
    <s v="7761PW"/>
    <s v="SCHOONEBEEK"/>
    <s v="Drenthe"/>
    <n v="0.05"/>
    <n v="47.5"/>
    <n v="15"/>
    <n v="53438"/>
    <x v="2"/>
    <x v="1"/>
    <x v="1"/>
    <x v="2"/>
  </r>
  <r>
    <s v="SDE+ 2019 I"/>
    <s v="SDE1913812"/>
    <s v="Zon"/>
    <s v="2019 Zon-PV &gt;= 15 kWp en &lt; 1 MWp"/>
    <s v="DAK Kaapweg 4 Meppel B.V. i.o."/>
    <s v="Kaapweg 4"/>
    <s v="7944HV"/>
    <s v="MEPPEL"/>
    <s v="Drenthe"/>
    <n v="0.33552599999999999"/>
    <n v="318.75"/>
    <n v="15"/>
    <n v="358594"/>
    <x v="2"/>
    <x v="1"/>
    <x v="1"/>
    <x v="3"/>
  </r>
  <r>
    <s v="SDE+ 2019 I"/>
    <s v="SDE1913954"/>
    <s v="Zon"/>
    <s v="2019 Zon-PV &gt;= 15 kWp en &lt; 1 MWp"/>
    <s v="Soleila Rooftop B.V."/>
    <s v="Dorpsstraat 48a"/>
    <s v="7916PD"/>
    <s v="ELIM"/>
    <s v="Drenthe"/>
    <n v="0.35972999999999999"/>
    <n v="341.74399999999997"/>
    <n v="15"/>
    <n v="384462"/>
    <x v="2"/>
    <x v="1"/>
    <x v="1"/>
    <x v="1"/>
  </r>
  <r>
    <s v="SDE+ 2019 I"/>
    <s v="SDE1913955"/>
    <s v="Zon"/>
    <s v="2019 Zon-PV &gt;= 15 kWp en &lt; 1 MWp"/>
    <s v="***"/>
    <s v="***"/>
    <s v="7942**"/>
    <s v="MEPPEL"/>
    <s v="Drenthe"/>
    <n v="0.25"/>
    <n v="237.5"/>
    <n v="15"/>
    <n v="270750"/>
    <x v="2"/>
    <x v="1"/>
    <x v="1"/>
    <x v="3"/>
  </r>
  <r>
    <s v="SDE+ 2019 I"/>
    <s v="SDE1914106"/>
    <s v="Zon"/>
    <s v="2019 Zon-PV &gt;= 15 kWp en &lt; 1 MWp"/>
    <s v="***"/>
    <s v="***"/>
    <s v="7933**"/>
    <s v="PESSE"/>
    <s v="Drenthe"/>
    <n v="0.499"/>
    <n v="474.05"/>
    <n v="15"/>
    <n v="540417"/>
    <x v="2"/>
    <x v="1"/>
    <x v="1"/>
    <x v="1"/>
  </r>
  <r>
    <s v="SDE+ 2019 I"/>
    <s v="SDE1914133"/>
    <s v="Zon"/>
    <s v="2019 Zon-PV &gt;= 15 kWp en &lt; 1 MWp"/>
    <s v="SRLEV N.V."/>
    <s v="Stationsplein 8, 10, 12"/>
    <s v="9401LB"/>
    <s v="ASSEN"/>
    <s v="Drenthe"/>
    <n v="0.05"/>
    <n v="47.5"/>
    <n v="15"/>
    <n v="51300"/>
    <x v="2"/>
    <x v="1"/>
    <x v="1"/>
    <x v="4"/>
  </r>
  <r>
    <s v="SDE+ 2019 I"/>
    <s v="SDE1914145"/>
    <s v="Zon"/>
    <s v="2019 Zon-PV &gt;= 15 kWp en &lt; 1 MWp"/>
    <s v="***"/>
    <s v="***"/>
    <s v="7933**"/>
    <s v="PESSE"/>
    <s v="Drenthe"/>
    <n v="0.192"/>
    <n v="182.4"/>
    <n v="15"/>
    <n v="205200"/>
    <x v="2"/>
    <x v="1"/>
    <x v="1"/>
    <x v="1"/>
  </r>
  <r>
    <s v="SDE+ 2019 I"/>
    <s v="SDE1914330"/>
    <s v="Zon"/>
    <s v="2019 Zon-PV &gt;= 15 kWp en &lt; 1 MWp"/>
    <s v="Solidus Solutions Board Coevorden"/>
    <s v="Robertweg 2"/>
    <s v="7741KX"/>
    <s v="COEVORDEN"/>
    <s v="Drenthe"/>
    <n v="0.999"/>
    <n v="949.05"/>
    <n v="15"/>
    <n v="1081917"/>
    <x v="2"/>
    <x v="1"/>
    <x v="1"/>
    <x v="10"/>
  </r>
  <r>
    <s v="SDE+ 2019 I"/>
    <s v="SDE1914337"/>
    <s v="Zon"/>
    <s v="2019 Zon-PV &gt;= 15 kWp en &lt; 1 MWp"/>
    <s v="Dennenoord"/>
    <s v="E 6"/>
    <s v="9471KA"/>
    <s v="ZUIDLAREN"/>
    <s v="Drenthe"/>
    <n v="0.499"/>
    <n v="474.05"/>
    <n v="15"/>
    <n v="540417"/>
    <x v="2"/>
    <x v="1"/>
    <x v="1"/>
    <x v="8"/>
  </r>
  <r>
    <s v="SDE+ 2019 I"/>
    <s v="SDE1914413"/>
    <s v="Zon"/>
    <s v="2019 Zon-PV &gt;= 15 kWp en &lt; 1 MWp"/>
    <s v="Solar techniek"/>
    <s v="Krimweg 24"/>
    <s v="7741KJ"/>
    <s v="COEVORDEN"/>
    <s v="Drenthe"/>
    <n v="0.26129999999999998"/>
    <n v="248.23500000000001"/>
    <n v="15"/>
    <n v="282988"/>
    <x v="2"/>
    <x v="1"/>
    <x v="1"/>
    <x v="10"/>
  </r>
  <r>
    <s v="SDE+ 2019 I"/>
    <s v="SDE1914629"/>
    <s v="Biomassa"/>
    <s v="2019 Monomestvergisting &gt; 400 kW (HEW)"/>
    <s v="Green Create Wijster B.V."/>
    <s v="Rika Greenpark Wijster - WKK"/>
    <s v="-"/>
    <s v="BEILEN"/>
    <s v="Drenthe"/>
    <n v="6.03"/>
    <n v="44338.59"/>
    <n v="12"/>
    <n v="27667281"/>
    <x v="1"/>
    <x v="1"/>
    <x v="1"/>
    <x v="5"/>
  </r>
  <r>
    <s v="SDE+ 2019 I"/>
    <s v="SDE1914873"/>
    <s v="Zon"/>
    <s v="2019 Zon-PV &gt;= 15 kWp en &lt; 1 MWp"/>
    <s v="KP Interieur B.V."/>
    <s v="Robert Scottstraat 1"/>
    <s v="7825AR"/>
    <s v="EMMEN"/>
    <s v="Drenthe"/>
    <n v="0.37"/>
    <n v="351.5"/>
    <n v="15"/>
    <n v="390165"/>
    <x v="2"/>
    <x v="1"/>
    <x v="1"/>
    <x v="2"/>
  </r>
  <r>
    <s v="SDE+ 2019 I"/>
    <s v="SDE1914930"/>
    <s v="Zon"/>
    <s v="2019 Zon-PV &gt;= 15 kWp en &lt; 1 MWp"/>
    <s v="Sigismund B.V."/>
    <s v="Annerweg 30-32"/>
    <s v="9471KV"/>
    <s v="ZUIDLAREN"/>
    <s v="Drenthe"/>
    <n v="0.1363"/>
    <n v="129.48500000000001"/>
    <n v="15"/>
    <n v="145671"/>
    <x v="2"/>
    <x v="1"/>
    <x v="1"/>
    <x v="8"/>
  </r>
  <r>
    <s v="SDE+ 2019 I"/>
    <s v="SDE1915187"/>
    <s v="Zon"/>
    <s v="2019 Zon-PV &gt;= 15 kWp en &lt; 1 MWp"/>
    <s v="Stg. Chr. R.O.C. Noord- en Oost-Nederland"/>
    <s v="Voltastraat 33"/>
    <s v="7903AA"/>
    <s v="HOOGEVEEN"/>
    <s v="Drenthe"/>
    <n v="0.73599999999999999"/>
    <n v="699.2"/>
    <n v="15"/>
    <n v="776112"/>
    <x v="2"/>
    <x v="1"/>
    <x v="1"/>
    <x v="1"/>
  </r>
  <r>
    <s v="SDE+ 2019 I"/>
    <s v="SDE1915214"/>
    <s v="Biomassa"/>
    <s v="2019 Ketel vaste biomassa &lt; 5 MW (HW/E)"/>
    <s v="***"/>
    <s v="***"/>
    <s v="7881**"/>
    <s v="EMMER-COMPASCUUM"/>
    <s v="Drenthe"/>
    <n v="0.7"/>
    <n v="1230.95"/>
    <n v="12"/>
    <n v="502228"/>
    <x v="1"/>
    <x v="1"/>
    <x v="1"/>
    <x v="2"/>
  </r>
  <r>
    <s v="SDE+ 2019 I"/>
    <s v="SDE1915217"/>
    <s v="Zon"/>
    <s v="2019 Zon-PV &gt;= 15 kWp en &lt; 1 MWp"/>
    <s v="Cargo Floor B.V."/>
    <s v="Byte 14"/>
    <s v="7741MK"/>
    <s v="COEVORDEN"/>
    <s v="Drenthe"/>
    <n v="0.66259699999999999"/>
    <n v="629.46699999999998"/>
    <n v="15"/>
    <n v="708151"/>
    <x v="2"/>
    <x v="1"/>
    <x v="1"/>
    <x v="10"/>
  </r>
  <r>
    <s v="SDE+ 2019 I"/>
    <s v="SDE1915298"/>
    <s v="Zon"/>
    <s v="2019 Zon-PV &gt;= 15 kWp en &lt; 1 MWp"/>
    <s v="KHH B.V."/>
    <s v="Schutstraat 187"/>
    <s v="7907CE"/>
    <s v="HOOGEVEEN"/>
    <s v="Drenthe"/>
    <n v="0.1"/>
    <n v="95"/>
    <n v="15"/>
    <n v="108300"/>
    <x v="2"/>
    <x v="1"/>
    <x v="1"/>
    <x v="1"/>
  </r>
  <r>
    <s v="SDE+ 2019 I"/>
    <s v="SDE1915397"/>
    <s v="Zon"/>
    <s v="2019 Zon-PV &gt;= 15 kWp en &lt; 1 MWp"/>
    <s v="***"/>
    <s v="***"/>
    <s v="7831**"/>
    <s v="NIEUW-WEERDINGE"/>
    <s v="Drenthe"/>
    <n v="0.218"/>
    <n v="207.1"/>
    <n v="15"/>
    <n v="232988"/>
    <x v="2"/>
    <x v="1"/>
    <x v="1"/>
    <x v="2"/>
  </r>
  <r>
    <s v="SDE+ 2019 I"/>
    <s v="SDE1915408"/>
    <s v="Zon"/>
    <s v="2019 Zon-PV &gt;= 15 kWp en &lt; 1 MWp"/>
    <s v="Rooftop Energy B.V."/>
    <s v="Monierweg 2a"/>
    <s v="7741KT"/>
    <s v="COEVORDEN"/>
    <s v="Drenthe"/>
    <n v="0.20899999999999999"/>
    <n v="198.55"/>
    <n v="15"/>
    <n v="226347"/>
    <x v="2"/>
    <x v="1"/>
    <x v="1"/>
    <x v="10"/>
  </r>
  <r>
    <s v="SDE+ 2019 I"/>
    <s v="SDE1915470"/>
    <s v="Zon"/>
    <s v="2019 Zon-PV &gt;= 15 kWp en &lt; 1 MWp"/>
    <s v="re-z beheer B.V."/>
    <s v="Industrieweg 34"/>
    <s v="9403AB"/>
    <s v="ASSEN"/>
    <s v="Drenthe"/>
    <n v="0.71"/>
    <n v="674.5"/>
    <n v="15"/>
    <n v="768930"/>
    <x v="2"/>
    <x v="1"/>
    <x v="1"/>
    <x v="4"/>
  </r>
  <r>
    <s v="SDE+ 2019 I"/>
    <s v="SDE1915504"/>
    <s v="Zon"/>
    <s v="2019 Zon-PV &gt;= 15 kWp en &lt; 1 MWp"/>
    <s v="***"/>
    <s v="***"/>
    <s v="9461**"/>
    <s v="GIETEN"/>
    <s v="Drenthe"/>
    <n v="4.9680000000000002E-2"/>
    <n v="47.196000000000005"/>
    <n v="15"/>
    <n v="46017"/>
    <x v="2"/>
    <x v="1"/>
    <x v="1"/>
    <x v="7"/>
  </r>
  <r>
    <s v="SDE+ 2019 I"/>
    <s v="SDE1915601"/>
    <s v="Zon"/>
    <s v="2019 Zon-PV &gt;= 15 kWp en &lt; 1 MWp"/>
    <s v="***"/>
    <s v="***"/>
    <s v="7933**"/>
    <s v="PESSE"/>
    <s v="Drenthe"/>
    <n v="0.21"/>
    <n v="199.5"/>
    <n v="15"/>
    <n v="224438"/>
    <x v="2"/>
    <x v="1"/>
    <x v="1"/>
    <x v="1"/>
  </r>
  <r>
    <s v="SDE+ 2019 I"/>
    <s v="SDE1915610"/>
    <s v="Zon"/>
    <s v="2019 Zon-PV &gt;= 15 kWp en &lt; 1 MWp"/>
    <s v="Niels Autowas West B.V."/>
    <s v="Balkengracht 4"/>
    <s v="9405CG"/>
    <s v="ASSEN"/>
    <s v="Drenthe"/>
    <n v="0.1"/>
    <n v="95"/>
    <n v="15"/>
    <n v="105450"/>
    <x v="2"/>
    <x v="1"/>
    <x v="1"/>
    <x v="4"/>
  </r>
  <r>
    <s v="SDE+ 2019 I"/>
    <s v="SDE1915702"/>
    <s v="Zon"/>
    <s v="2019 Zon-PV &gt;= 15 kWp en &lt; 1 MWp"/>
    <s v="Essent Energie Verkoop Nederland B.V."/>
    <s v="Bosweg 7"/>
    <s v="7958PZ"/>
    <s v="KOEKANGE"/>
    <s v="Drenthe"/>
    <n v="0.21"/>
    <n v="199.5"/>
    <n v="15"/>
    <n v="224438"/>
    <x v="2"/>
    <x v="1"/>
    <x v="1"/>
    <x v="9"/>
  </r>
  <r>
    <s v="SDE+ 2019 I"/>
    <s v="SDE1915764"/>
    <s v="Zon"/>
    <s v="2019 Zon-PV &gt;= 15 kWp en &lt; 1 MWp"/>
    <s v="Schippers Supermarkt B.V."/>
    <s v="Exloerweg 11"/>
    <s v="7873BW"/>
    <s v="ODOORN"/>
    <s v="Drenthe"/>
    <n v="0.1134"/>
    <n v="107.73"/>
    <n v="15"/>
    <n v="105037"/>
    <x v="2"/>
    <x v="1"/>
    <x v="1"/>
    <x v="11"/>
  </r>
  <r>
    <s v="SDE+ 2019 I"/>
    <s v="SDE1915804"/>
    <s v="Zon"/>
    <s v="2019 Zon-PV &gt;= 15 kWp en &lt; 1 MWp"/>
    <s v="Koops Verhuisgroep B.V."/>
    <s v="Winkler Prinsstraat 24"/>
    <s v="9403AZ"/>
    <s v="ASSEN"/>
    <s v="Drenthe"/>
    <n v="0.19800000000000001"/>
    <n v="188.1"/>
    <n v="15"/>
    <n v="214434"/>
    <x v="2"/>
    <x v="1"/>
    <x v="1"/>
    <x v="4"/>
  </r>
  <r>
    <s v="SDE+ 2019 I"/>
    <s v="SDE1915895"/>
    <s v="Zon"/>
    <s v="2019 Zon-PV &gt;= 15 kWp en &lt; 1 MWp"/>
    <s v="GroenLeven B.V."/>
    <s v="Kwekerij Melenhorst"/>
    <s v="-"/>
    <s v="EMMEN"/>
    <s v="Drenthe"/>
    <n v="0.81599999999999995"/>
    <n v="775.2"/>
    <n v="15"/>
    <n v="860472"/>
    <x v="2"/>
    <x v="1"/>
    <x v="1"/>
    <x v="2"/>
  </r>
  <r>
    <s v="SDE+ 2019 I"/>
    <s v="SDE1915989"/>
    <s v="Zon"/>
    <s v="2019 Zon-PV &gt;= 15 kWp en &lt; 1 MWp"/>
    <s v="Brouwer Montage en Stalventilatie B.V."/>
    <s v="Zomerdijk 9"/>
    <s v="7942JR"/>
    <s v="MEPPEL"/>
    <s v="Drenthe"/>
    <n v="0.2"/>
    <n v="190"/>
    <n v="15"/>
    <n v="216600"/>
    <x v="2"/>
    <x v="1"/>
    <x v="1"/>
    <x v="3"/>
  </r>
  <r>
    <s v="SDE+ 2019 I"/>
    <s v="SDE1916141"/>
    <s v="Zon"/>
    <s v="2019 Zon-PV &gt;= 15 kWp en &lt; 1 MWp"/>
    <s v="Essent Energie Verkoop Nederland B.V."/>
    <s v="Asserweg 11"/>
    <s v="9414TA"/>
    <s v="HOOGHALEN"/>
    <s v="Drenthe"/>
    <n v="0.19800000000000001"/>
    <n v="188.1"/>
    <n v="15"/>
    <n v="211613"/>
    <x v="2"/>
    <x v="1"/>
    <x v="1"/>
    <x v="5"/>
  </r>
  <r>
    <s v="SDE+ 2019 I"/>
    <s v="SDE1916177"/>
    <s v="Zon"/>
    <s v="2019 Zon-PV &gt;= 15 kWp en &lt; 1 MWp"/>
    <s v="One Solar Beheer IV B.V."/>
    <s v="Westelijke Doorsnee NZ 84"/>
    <s v="7881PC"/>
    <s v="EMMER-COMPASCUUM"/>
    <s v="Drenthe"/>
    <n v="0.499"/>
    <n v="474.05"/>
    <n v="15"/>
    <n v="540417"/>
    <x v="2"/>
    <x v="1"/>
    <x v="1"/>
    <x v="2"/>
  </r>
  <r>
    <s v="SDE+ 2019 I"/>
    <s v="SDE1916179"/>
    <s v="Zon"/>
    <s v="2019 Zon-PV &gt;= 15 kWp en &lt; 1 MWp"/>
    <s v="***"/>
    <s v="***"/>
    <s v="7825**"/>
    <s v="EMMEN"/>
    <s v="Drenthe"/>
    <n v="0.247086"/>
    <n v="234.732"/>
    <n v="15"/>
    <n v="264074"/>
    <x v="2"/>
    <x v="1"/>
    <x v="1"/>
    <x v="2"/>
  </r>
  <r>
    <s v="SDE+ 2019 I"/>
    <s v="SDE1916188"/>
    <s v="Biomassa"/>
    <s v="2019 Ketel vaste biomassa &lt; 5 MW (HW/E)"/>
    <s v="Jansen PVA B.V."/>
    <s v="Weerdingermarke 24"/>
    <s v="7831VH"/>
    <s v="NIEUW-WEERDINGE"/>
    <s v="Drenthe"/>
    <n v="0.995"/>
    <n v="2985"/>
    <n v="12"/>
    <n v="1217880"/>
    <x v="1"/>
    <x v="0"/>
    <x v="1"/>
    <x v="2"/>
  </r>
  <r>
    <s v="SDE+ 2019 I"/>
    <s v="SDE1916222"/>
    <s v="Zon"/>
    <s v="2019 Zon-PV &gt;= 15 kWp en &lt; 1 MWp"/>
    <s v="Lidl Nederland GmbH"/>
    <s v="Marktstraat 18"/>
    <s v="7941KR"/>
    <s v="MEPPEL"/>
    <s v="Drenthe"/>
    <n v="0.16"/>
    <n v="152"/>
    <n v="15"/>
    <n v="171000"/>
    <x v="2"/>
    <x v="1"/>
    <x v="1"/>
    <x v="3"/>
  </r>
  <r>
    <s v="SDE+ 2019 I"/>
    <s v="SDE1916315"/>
    <s v="Zon"/>
    <s v="2019 Zon-PV &gt;= 15 kWp en &lt; 1 MWp"/>
    <s v="Solar techniek"/>
    <s v="Kapitein Grantstraat 8-10"/>
    <s v="7821AR"/>
    <s v="EMMEN"/>
    <s v="Drenthe"/>
    <n v="0.44690000000000002"/>
    <n v="424.55500000000001"/>
    <n v="15"/>
    <n v="483993"/>
    <x v="2"/>
    <x v="1"/>
    <x v="1"/>
    <x v="2"/>
  </r>
  <r>
    <s v="SDE+ 2019 I"/>
    <s v="SDE1916457"/>
    <s v="Zon"/>
    <s v="2019 Zon-PV &gt;= 15 kWp en &lt; 1 MWp"/>
    <s v="***"/>
    <s v="***"/>
    <s v="7755**"/>
    <s v="DALERVEEN"/>
    <s v="Drenthe"/>
    <n v="0.3"/>
    <n v="285"/>
    <n v="15"/>
    <n v="320625"/>
    <x v="2"/>
    <x v="1"/>
    <x v="1"/>
    <x v="10"/>
  </r>
  <r>
    <s v="SDE+ 2019 I"/>
    <s v="SDE1916471"/>
    <s v="Zon"/>
    <s v="2019 Zon-PV &gt;= 15 kWp en &lt; 1 MWp"/>
    <s v="POLMAN BEHEER B.V."/>
    <s v="Tweede Zuiderraai 5"/>
    <s v="7887TT"/>
    <s v="ERICA"/>
    <s v="Drenthe"/>
    <n v="0.19500000000000001"/>
    <n v="185.25"/>
    <n v="15"/>
    <n v="205628"/>
    <x v="2"/>
    <x v="1"/>
    <x v="1"/>
    <x v="2"/>
  </r>
  <r>
    <s v="SDE+ 2019 I"/>
    <s v="SDE1916480"/>
    <s v="Zon"/>
    <s v="2019 Zon-PV &gt;= 15 kWp en &lt; 1 MWp"/>
    <s v="***"/>
    <s v="***"/>
    <s v="7825**"/>
    <s v="EMMEN"/>
    <s v="Drenthe"/>
    <n v="8.8978000000000002E-2"/>
    <n v="84.528999999999996"/>
    <n v="15"/>
    <n v="95096"/>
    <x v="2"/>
    <x v="1"/>
    <x v="1"/>
    <x v="2"/>
  </r>
  <r>
    <s v="SDE+ 2019 I"/>
    <s v="SDE1916552"/>
    <s v="Zon"/>
    <s v="2019 Zon-PV &gt;= 15 kWp en &lt; 1 MWp"/>
    <s v="***"/>
    <s v="***"/>
    <s v="9435**"/>
    <s v="BRUNTINGE"/>
    <s v="Drenthe"/>
    <n v="0.217"/>
    <n v="206.15"/>
    <n v="15"/>
    <n v="231919"/>
    <x v="2"/>
    <x v="1"/>
    <x v="1"/>
    <x v="5"/>
  </r>
  <r>
    <s v="SDE+ 2019 I"/>
    <s v="SDE1916575"/>
    <s v="Zon"/>
    <s v="2019 Zon-PV &gt;= 15 kWp en &lt; 1 MWp"/>
    <s v="Urja Fourth B.V."/>
    <s v="Eleveld 5"/>
    <s v="9456TC"/>
    <s v="ELEVELD"/>
    <s v="Drenthe"/>
    <n v="0.14538999999999999"/>
    <n v="138.12100000000001"/>
    <n v="15"/>
    <n v="155387"/>
    <x v="2"/>
    <x v="1"/>
    <x v="1"/>
    <x v="7"/>
  </r>
  <r>
    <s v="SDE+ 2019 I"/>
    <s v="SDE1916577"/>
    <s v="Zon"/>
    <s v="2019 Zon-PV &gt;= 15 kWp en &lt; 1 MWp"/>
    <s v="***"/>
    <s v="***"/>
    <s v="7948**"/>
    <s v="NIJEVEEN"/>
    <s v="Drenthe"/>
    <n v="0.1648"/>
    <n v="156.56"/>
    <n v="15"/>
    <n v="178479"/>
    <x v="2"/>
    <x v="1"/>
    <x v="1"/>
    <x v="3"/>
  </r>
  <r>
    <s v="SDE+ 2019 I"/>
    <s v="SDE1916653"/>
    <s v="Zon"/>
    <s v="2019 Zon-PV &gt;= 15 kWp en &lt; 1 MWp"/>
    <s v="***"/>
    <s v="***"/>
    <s v="7881**"/>
    <s v="EMMER-COMPASCUUM"/>
    <s v="Drenthe"/>
    <n v="0.499"/>
    <n v="474.05"/>
    <n v="15"/>
    <n v="540417"/>
    <x v="2"/>
    <x v="1"/>
    <x v="1"/>
    <x v="2"/>
  </r>
  <r>
    <s v="SDE+ 2019 I"/>
    <s v="SDE1916752"/>
    <s v="Zon"/>
    <s v="2019 Zon-PV &gt;= 15 kWp en &lt; 1 MWp"/>
    <s v="***"/>
    <s v="***"/>
    <s v="9471**"/>
    <s v="ZUIDLAREN"/>
    <s v="Drenthe"/>
    <n v="0.12"/>
    <n v="114"/>
    <n v="15"/>
    <n v="129960"/>
    <x v="2"/>
    <x v="1"/>
    <x v="1"/>
    <x v="8"/>
  </r>
  <r>
    <s v="SDE+ 2019 I"/>
    <s v="SDE1916756"/>
    <s v="Biomassa"/>
    <s v="2019 Ketel vaste biomassa &lt; 5 MW (HW/E)"/>
    <s v="Van Winden Erica B.V."/>
    <s v="Warmoesweg 14"/>
    <s v="7887TP"/>
    <s v="ERICA"/>
    <s v="Drenthe"/>
    <n v="0.95"/>
    <n v="2850"/>
    <n v="12"/>
    <n v="1162800"/>
    <x v="1"/>
    <x v="0"/>
    <x v="1"/>
    <x v="2"/>
  </r>
  <r>
    <s v="SDE+ 2019 I"/>
    <s v="SDE1916760"/>
    <s v="Wind op land"/>
    <s v="2019 Wind op land"/>
    <s v="***"/>
    <s v="***"/>
    <s v="7932**"/>
    <s v="ECHTEN DR"/>
    <s v="Drenthe"/>
    <n v="0.01"/>
    <n v="21"/>
    <n v="15"/>
    <n v="12285"/>
    <x v="1"/>
    <x v="0"/>
    <x v="1"/>
    <x v="9"/>
  </r>
  <r>
    <s v="SDE+ 2019 I"/>
    <s v="SDE1916791"/>
    <s v="Zon"/>
    <s v="2019 Zon-PV &gt;= 15 kWp en &lt; 1 MWp"/>
    <s v="Solar techniek"/>
    <s v="Kapitein Grantstraat 12"/>
    <s v="7821AR"/>
    <s v="EMMEN"/>
    <s v="Drenthe"/>
    <n v="0.4037"/>
    <n v="383.51500000000004"/>
    <n v="15"/>
    <n v="437208"/>
    <x v="2"/>
    <x v="1"/>
    <x v="1"/>
    <x v="2"/>
  </r>
  <r>
    <s v="SDE+ 2019 I"/>
    <s v="SDE1916974"/>
    <s v="Zon"/>
    <s v="2019 Zon-PV &gt;= 15 kWp en &lt; 1 MWp"/>
    <s v="***"/>
    <s v="***"/>
    <s v="7751**"/>
    <s v="DALEN"/>
    <s v="Drenthe"/>
    <n v="4.1000000000000002E-2"/>
    <n v="38.950000000000003"/>
    <n v="15"/>
    <n v="44403"/>
    <x v="2"/>
    <x v="1"/>
    <x v="1"/>
    <x v="10"/>
  </r>
  <r>
    <s v="SDE+ 2019 I"/>
    <s v="SDE1916985"/>
    <s v="Zon"/>
    <s v="2019 Zon-PV &gt;= 15 kWp en &lt; 1 MWp"/>
    <s v="***"/>
    <s v="***"/>
    <s v="9482**"/>
    <s v="TYNAARLO"/>
    <s v="Drenthe"/>
    <n v="0.499"/>
    <n v="474.05"/>
    <n v="15"/>
    <n v="533307"/>
    <x v="2"/>
    <x v="1"/>
    <x v="1"/>
    <x v="8"/>
  </r>
  <r>
    <s v="SDE+ 2019 I"/>
    <s v="SDE1917006"/>
    <s v="Zon"/>
    <s v="2019 Zon-PV &gt;= 15 kWp en &lt; 1 MWp"/>
    <s v="DAK Boekweitakkers 1 Dalerveen B.V. i.o."/>
    <s v="Boekweitakkers 1"/>
    <s v="7755NG"/>
    <s v="DALERVEEN"/>
    <s v="Drenthe"/>
    <n v="0.70797299999999996"/>
    <n v="672.57400000000007"/>
    <n v="15"/>
    <n v="756646"/>
    <x v="2"/>
    <x v="1"/>
    <x v="1"/>
    <x v="10"/>
  </r>
  <r>
    <s v="SDE+ 2019 I"/>
    <s v="SDE1917045"/>
    <s v="Zon"/>
    <s v="2019 Zon-PV &gt;= 15 kWp en &lt; 1 MWp"/>
    <s v="Soleila Rooftop B.V."/>
    <s v="Zendmastweg 19"/>
    <s v="9405CD"/>
    <s v="ASSEN"/>
    <s v="Drenthe"/>
    <n v="3.78E-2"/>
    <n v="35.909999999999997"/>
    <n v="15"/>
    <n v="40399"/>
    <x v="2"/>
    <x v="1"/>
    <x v="1"/>
    <x v="4"/>
  </r>
  <r>
    <s v="SDE+ 2019 I"/>
    <s v="SDE1917122"/>
    <s v="Zon"/>
    <s v="2019 Zon-PV &gt;= 15 kWp en &lt; 1 MWp"/>
    <s v="B&amp;V Leischip B.V."/>
    <s v="Raadhuislaan 1"/>
    <s v="7971CT"/>
    <s v="HAVELTE"/>
    <s v="Drenthe"/>
    <n v="4.5999999999999999E-2"/>
    <n v="43.7"/>
    <n v="15"/>
    <n v="49818"/>
    <x v="2"/>
    <x v="1"/>
    <x v="1"/>
    <x v="0"/>
  </r>
  <r>
    <s v="SDE+ 2019 I"/>
    <s v="SDE1917173"/>
    <s v="Zon"/>
    <s v="2019 Zon-PV &gt;= 15 kWp en &lt; 1 MWp"/>
    <s v="***"/>
    <s v="***"/>
    <s v="9403**"/>
    <s v="ASSEN"/>
    <s v="Drenthe"/>
    <n v="0.12"/>
    <n v="114"/>
    <n v="15"/>
    <n v="128250"/>
    <x v="2"/>
    <x v="0"/>
    <x v="1"/>
    <x v="4"/>
  </r>
  <r>
    <s v="SDE+ 2019 I"/>
    <s v="SDE1917233"/>
    <s v="Zon"/>
    <s v="2019 Zon-PV &gt;= 15 kWp en &lt; 1 MWp"/>
    <s v="Stevens Engineering Emmen B.V."/>
    <s v="Hooggoorns 40"/>
    <s v="7812AM"/>
    <s v="EMMEN"/>
    <s v="Drenthe"/>
    <n v="6.4000000000000001E-2"/>
    <n v="60.8"/>
    <n v="15"/>
    <n v="68400"/>
    <x v="2"/>
    <x v="1"/>
    <x v="1"/>
    <x v="2"/>
  </r>
  <r>
    <s v="SDE+ 2019 I"/>
    <s v="SDE1917329"/>
    <s v="Zon"/>
    <s v="2019 Zon-PV &gt;= 15 kWp en &lt; 1 MWp"/>
    <s v="Solar Investments DESE B.V."/>
    <s v="Industrieweg 66"/>
    <s v="7903AK"/>
    <s v="HOOGEVEEN"/>
    <s v="Drenthe"/>
    <n v="0.82650000000000001"/>
    <n v="785.17499999999995"/>
    <n v="15"/>
    <n v="895100"/>
    <x v="2"/>
    <x v="1"/>
    <x v="1"/>
    <x v="1"/>
  </r>
  <r>
    <s v="SDE+ 2019 I"/>
    <s v="SDE1917402"/>
    <s v="Zon"/>
    <s v="2019 Zon-PV &gt;= 15 kWp en &lt; 1 MWp"/>
    <s v="Smile Energy 9 B.V."/>
    <s v="Fokkerstraat 16"/>
    <s v="7903AP"/>
    <s v="HOOGEVEEN"/>
    <s v="Drenthe"/>
    <n v="0.30299999999999999"/>
    <n v="287.85000000000002"/>
    <n v="15"/>
    <n v="328149"/>
    <x v="2"/>
    <x v="1"/>
    <x v="1"/>
    <x v="1"/>
  </r>
  <r>
    <s v="SDE+ 2019 I"/>
    <s v="SDE1917425"/>
    <s v="Zon"/>
    <s v="2019 Zon-PV &gt;= 15 kWp en &lt; 1 MWp"/>
    <s v="Accare, bestuursbureau en centrale diensten"/>
    <s v="Groningerstraat 352"/>
    <s v="9402LT"/>
    <s v="ASSEN"/>
    <s v="Drenthe"/>
    <n v="5.45E-2"/>
    <n v="51.774999999999999"/>
    <n v="15"/>
    <n v="57471"/>
    <x v="2"/>
    <x v="1"/>
    <x v="1"/>
    <x v="4"/>
  </r>
  <r>
    <s v="SDE+ 2019 I"/>
    <s v="SDE1917431"/>
    <s v="Zon"/>
    <s v="2019 Zon-PV &gt;= 15 kWp en &lt; 1 MWp"/>
    <s v="GroenLeven B.V."/>
    <s v="Gantel 10-12"/>
    <s v="7891XA"/>
    <s v="KLAZIENAVEEN"/>
    <s v="Drenthe"/>
    <n v="0.89300000000000002"/>
    <n v="848.35"/>
    <n v="15"/>
    <n v="941669"/>
    <x v="2"/>
    <x v="1"/>
    <x v="1"/>
    <x v="2"/>
  </r>
  <r>
    <s v="SDE+ 2019 I"/>
    <s v="SDE1917476"/>
    <s v="Zon"/>
    <s v="2019 Zon-PV &gt;= 15 kWp en &lt; 1 MWp"/>
    <s v="***"/>
    <s v="***"/>
    <s v="9454**"/>
    <s v="EKEHAAR"/>
    <s v="Drenthe"/>
    <n v="0.13500000000000001"/>
    <n v="128.25"/>
    <n v="15"/>
    <n v="146205"/>
    <x v="2"/>
    <x v="1"/>
    <x v="1"/>
    <x v="7"/>
  </r>
  <r>
    <s v="SDE+ 2019 I"/>
    <s v="SDE1917614"/>
    <s v="Zon"/>
    <s v="2019 Zon-PV &gt;= 15 kWp en &lt; 1 MWp"/>
    <s v="Stichting Promens Care"/>
    <s v="Lauwers 17"/>
    <s v="9405BL"/>
    <s v="ASSEN"/>
    <s v="Drenthe"/>
    <n v="8.48E-2"/>
    <n v="80.56"/>
    <n v="15"/>
    <n v="90630"/>
    <x v="2"/>
    <x v="1"/>
    <x v="1"/>
    <x v="4"/>
  </r>
  <r>
    <s v="SDE+ 2019 I"/>
    <s v="SDE1917616"/>
    <s v="Zon"/>
    <s v="2019 Zon-PV &gt;= 15 kWp en &lt; 1 MWp"/>
    <s v="Soleila Rooftop B.V."/>
    <s v="Eerste Bokslootweg 8"/>
    <s v="7821AT"/>
    <s v="EMMEN"/>
    <s v="Drenthe"/>
    <n v="0.68544000000000005"/>
    <n v="651.16800000000001"/>
    <n v="15"/>
    <n v="732564"/>
    <x v="2"/>
    <x v="1"/>
    <x v="1"/>
    <x v="2"/>
  </r>
  <r>
    <s v="SDE+ 2019 I"/>
    <s v="SDE1917619"/>
    <s v="Zon"/>
    <s v="2019 Zon-PV &gt;= 15 kWp en &lt; 1 MWp"/>
    <s v="Melkveebedrijf Hartlief-Lammers B.V."/>
    <s v="Roozand 1b"/>
    <s v="9497TD"/>
    <s v="DONDEREN"/>
    <s v="Drenthe"/>
    <n v="0.39556000000000002"/>
    <n v="375.78199999999998"/>
    <n v="15"/>
    <n v="428392"/>
    <x v="2"/>
    <x v="1"/>
    <x v="1"/>
    <x v="8"/>
  </r>
  <r>
    <s v="SDE+ 2019 I"/>
    <s v="SDE1917836"/>
    <s v="Zon"/>
    <s v="2019 Zon-PV &gt;= 15 kWp en &lt; 1 MWp"/>
    <s v="Soleila Rooftop B.V."/>
    <s v="Halerweg 3a"/>
    <s v="9433TE"/>
    <s v="ZWIGGELTE"/>
    <s v="Drenthe"/>
    <n v="0.50526000000000004"/>
    <n v="479.99700000000001"/>
    <n v="15"/>
    <n v="539997"/>
    <x v="2"/>
    <x v="1"/>
    <x v="1"/>
    <x v="5"/>
  </r>
  <r>
    <s v="SDE+ 2019 I"/>
    <s v="SDE1917903"/>
    <s v="Zon"/>
    <s v="2019 Zon-PV &gt;= 1 MWp daksystemen"/>
    <s v="Soleila Rooftop B.V."/>
    <s v="Jules Verneweg 20"/>
    <s v="7821AE"/>
    <s v="EMMEN"/>
    <s v="Drenthe"/>
    <n v="1.11636"/>
    <n v="1060.5419999999999"/>
    <n v="15"/>
    <n v="1097661"/>
    <x v="2"/>
    <x v="1"/>
    <x v="1"/>
    <x v="2"/>
  </r>
  <r>
    <s v="SDE+ 2019 I"/>
    <s v="SDE1917955"/>
    <s v="Zon"/>
    <s v="2019 Zon-PV &gt;= 15 kWp en &lt; 1 MWp"/>
    <s v="***"/>
    <s v="***"/>
    <s v="7814**"/>
    <s v="EMMEN"/>
    <s v="Drenthe"/>
    <n v="0.36"/>
    <n v="342"/>
    <n v="15"/>
    <n v="384750"/>
    <x v="2"/>
    <x v="1"/>
    <x v="1"/>
    <x v="2"/>
  </r>
  <r>
    <s v="SDE+ 2019 I"/>
    <s v="SDE1917976"/>
    <s v="Zon"/>
    <s v="2019 Zon-PV &gt;= 15 kWp en &lt; 1 MWp"/>
    <s v="Essent Energie Verkoop Nederland B.V."/>
    <s v="Veendijk 14"/>
    <s v="7971RR"/>
    <s v="HAVELTE"/>
    <s v="Drenthe"/>
    <n v="0.20799999999999999"/>
    <n v="197.6"/>
    <n v="15"/>
    <n v="222300"/>
    <x v="2"/>
    <x v="1"/>
    <x v="1"/>
    <x v="0"/>
  </r>
  <r>
    <s v="SDE+ 2019 I"/>
    <s v="SDE1918106"/>
    <s v="Zon"/>
    <s v="2019 Zon-PV &gt;= 15 kWp en &lt; 1 MWp"/>
    <s v="Enie.nl Dakhuur I B.V."/>
    <s v="Kloostermanswijk WZ 88"/>
    <s v="7891HJ"/>
    <s v="KLAZIENAVEEN"/>
    <s v="Drenthe"/>
    <n v="0.52"/>
    <n v="494"/>
    <n v="15"/>
    <n v="563160"/>
    <x v="2"/>
    <x v="1"/>
    <x v="1"/>
    <x v="2"/>
  </r>
  <r>
    <s v="SDE+ 2019 I"/>
    <s v="SDE1918181"/>
    <s v="Zon"/>
    <s v="2019 Zon-PV &gt;= 15 kWp en &lt; 1 MWp"/>
    <s v="***"/>
    <s v="***"/>
    <s v="7881**"/>
    <s v="EMMER-COMPASCUUM"/>
    <s v="Drenthe"/>
    <n v="0.499"/>
    <n v="474.05"/>
    <n v="15"/>
    <n v="540417"/>
    <x v="2"/>
    <x v="1"/>
    <x v="1"/>
    <x v="2"/>
  </r>
  <r>
    <s v="SDE+ 2019 I"/>
    <s v="SDE1918307"/>
    <s v="Zon"/>
    <s v="2019 Zon-PV &gt;= 15 kWp en &lt; 1 MWp"/>
    <s v="Stichting Beherend Vennoot HCRE Investments II"/>
    <s v="Molenstraat 262"/>
    <s v="9402JW"/>
    <s v="ASSEN"/>
    <s v="Drenthe"/>
    <n v="0.10100000000000001"/>
    <n v="95.95"/>
    <n v="15"/>
    <n v="102187"/>
    <x v="2"/>
    <x v="1"/>
    <x v="1"/>
    <x v="4"/>
  </r>
  <r>
    <s v="SDE+ 2019 I"/>
    <s v="SDE1918322"/>
    <s v="Wind op land"/>
    <s v="2019 Wind op land"/>
    <s v="***"/>
    <s v="***"/>
    <s v="7958**"/>
    <s v="KOEKANGE"/>
    <s v="Drenthe"/>
    <n v="0.01"/>
    <n v="24"/>
    <n v="15"/>
    <n v="14040"/>
    <x v="1"/>
    <x v="0"/>
    <x v="1"/>
    <x v="9"/>
  </r>
  <r>
    <s v="SDE+ 2019 I"/>
    <s v="SDE1918429"/>
    <s v="Zon"/>
    <s v="2019 Zon-PV &gt;= 15 kWp en &lt; 1 MWp"/>
    <s v="Essent Energie Verkoop Nederland B.V."/>
    <s v="Oshaarseweg 31a"/>
    <s v="7958PS"/>
    <s v="KOEKANGE"/>
    <s v="Drenthe"/>
    <n v="0.21"/>
    <n v="199.5"/>
    <n v="15"/>
    <n v="224438"/>
    <x v="2"/>
    <x v="1"/>
    <x v="1"/>
    <x v="9"/>
  </r>
  <r>
    <s v="SDE+ 2019 I"/>
    <s v="SDE1918492"/>
    <s v="Zon"/>
    <s v="2019 Zon-PV &gt;= 15 kWp en &lt; 1 MWp"/>
    <s v="Van Winden Onroerendezaak B.V."/>
    <s v="Warmoesweg 23"/>
    <s v="7887TP"/>
    <s v="ERICA"/>
    <s v="Drenthe"/>
    <n v="0.08"/>
    <n v="76"/>
    <n v="15"/>
    <n v="84360"/>
    <x v="2"/>
    <x v="0"/>
    <x v="1"/>
    <x v="2"/>
  </r>
  <r>
    <s v="SDE+ 2019 I"/>
    <s v="SDE1918510"/>
    <s v="Zon"/>
    <s v="2019 Zon-PV &gt;= 15 kWp en &lt; 1 MWp"/>
    <s v="Soleila Rooftop B.V."/>
    <s v="Lauwers 1"/>
    <s v="9405BL"/>
    <s v="ASSEN"/>
    <s v="Drenthe"/>
    <n v="7.2450000000000001E-2"/>
    <n v="68.828000000000003"/>
    <n v="15"/>
    <n v="77432"/>
    <x v="2"/>
    <x v="1"/>
    <x v="1"/>
    <x v="4"/>
  </r>
  <r>
    <s v="SDE+ 2019 I"/>
    <s v="SDE1918630"/>
    <s v="Biomassa"/>
    <s v="2019 Ketel vaste biomassa &lt; 5 MW (HW/E)"/>
    <s v="***"/>
    <s v="***"/>
    <s v="9571**"/>
    <s v="2E EXLOËRMOND"/>
    <s v="Drenthe"/>
    <n v="0.5"/>
    <n v="41112.1535"/>
    <n v="12"/>
    <n v="393520"/>
    <x v="1"/>
    <x v="0"/>
    <x v="1"/>
    <x v="11"/>
  </r>
  <r>
    <s v="SDE+ 2019 I"/>
    <s v="SDE1918671"/>
    <s v="Zon"/>
    <s v="2019 Zon-PV &gt;= 15 kWp en &lt; 1 MWp"/>
    <s v="***"/>
    <s v="***"/>
    <s v="7864**"/>
    <s v="ZWINDEREN"/>
    <s v="Drenthe"/>
    <n v="0.17"/>
    <n v="161.5"/>
    <n v="15"/>
    <n v="184110"/>
    <x v="2"/>
    <x v="0"/>
    <x v="1"/>
    <x v="10"/>
  </r>
  <r>
    <s v="SDE+ 2019 I"/>
    <s v="SDE1918741"/>
    <s v="Zon"/>
    <s v="2019 Zon-PV &gt;= 15 kWp en &lt; 1 MWp"/>
    <s v="VC Vastgoed"/>
    <s v="Dwazziewegen 23"/>
    <s v="9301ZR"/>
    <s v="RODEN"/>
    <s v="Drenthe"/>
    <n v="0.495"/>
    <n v="470.25"/>
    <n v="15"/>
    <n v="536085"/>
    <x v="2"/>
    <x v="1"/>
    <x v="1"/>
    <x v="6"/>
  </r>
  <r>
    <s v="SDE+ 2019 I"/>
    <s v="SDE1918748"/>
    <s v="Zon"/>
    <s v="2019 Zon-PV &gt;= 15 kWp en &lt; 1 MWp"/>
    <s v="***"/>
    <s v="***"/>
    <s v="9442**"/>
    <s v="ELP"/>
    <s v="Drenthe"/>
    <n v="0.499"/>
    <n v="474.05"/>
    <n v="15"/>
    <n v="526196"/>
    <x v="2"/>
    <x v="1"/>
    <x v="1"/>
    <x v="5"/>
  </r>
  <r>
    <s v="SDE+ 2019 I"/>
    <s v="SDE1918833"/>
    <s v="Wind op land"/>
    <s v="2019 Wind op land"/>
    <s v="***"/>
    <s v="***"/>
    <s v="7961**"/>
    <s v="RUINERWOLD"/>
    <s v="Drenthe"/>
    <n v="0.01"/>
    <n v="28"/>
    <n v="15"/>
    <n v="16380"/>
    <x v="1"/>
    <x v="0"/>
    <x v="1"/>
    <x v="9"/>
  </r>
  <r>
    <s v="SDE+ 2019 I"/>
    <s v="SDE1918891"/>
    <s v="Zon"/>
    <s v="2019 Zon-PV &gt;= 15 kWp en &lt; 1 MWp"/>
    <s v="Tomorrow Energy B.V."/>
    <s v="Beekweg 8"/>
    <s v="7887TN"/>
    <s v="ERICA"/>
    <s v="Drenthe"/>
    <n v="0.62"/>
    <n v="589"/>
    <n v="15"/>
    <n v="671460"/>
    <x v="2"/>
    <x v="1"/>
    <x v="1"/>
    <x v="2"/>
  </r>
  <r>
    <s v="SDE+ 2019 I"/>
    <s v="SDE1919176"/>
    <s v="Zon"/>
    <s v="2019 Zon-PV &gt;= 15 kWp en &lt; 1 MWp"/>
    <s v="***"/>
    <s v="***"/>
    <s v="9411**"/>
    <s v="BEILEN"/>
    <s v="Drenthe"/>
    <n v="0.52636499999999997"/>
    <n v="500.04699999999997"/>
    <n v="15"/>
    <n v="510048"/>
    <x v="3"/>
    <x v="1"/>
    <x v="1"/>
    <x v="5"/>
  </r>
  <r>
    <s v="SDE+ 2019 I"/>
    <s v="SDE1919205"/>
    <s v="Zon"/>
    <s v="2019 Zon-PV &gt;= 1 MWp veld- of watersysteem"/>
    <s v="Solarpark 'de Lichtkiem' B.V."/>
    <s v="Asserwijk 48"/>
    <s v="9406XK"/>
    <s v="ASSEN"/>
    <s v="Drenthe"/>
    <n v="4.4492500000000001"/>
    <n v="4226.7879999999996"/>
    <n v="15"/>
    <n v="4311324"/>
    <x v="3"/>
    <x v="0"/>
    <x v="1"/>
    <x v="4"/>
  </r>
  <r>
    <s v="SDE+ 2019 I"/>
    <s v="SDE1919340"/>
    <s v="Zon"/>
    <s v="2019 Zon-PV &gt;= 15 kWp en &lt; 1 MWp"/>
    <s v="***"/>
    <s v="***"/>
    <s v="9422**"/>
    <s v="SMILDE"/>
    <s v="Drenthe"/>
    <n v="0.54432000000000003"/>
    <n v="517.10400000000004"/>
    <n v="15"/>
    <n v="527447"/>
    <x v="3"/>
    <x v="1"/>
    <x v="1"/>
    <x v="5"/>
  </r>
  <r>
    <s v="SDE+ 2019 I"/>
    <s v="SDE1919393"/>
    <s v="Zon"/>
    <s v="2019 Zon-PV &gt;= 15 kWp en &lt; 1 MWp"/>
    <s v="***"/>
    <s v="***"/>
    <s v="7926**"/>
    <s v="KERKENVELD"/>
    <s v="Drenthe"/>
    <n v="0.27"/>
    <n v="256.5"/>
    <n v="15"/>
    <n v="288563"/>
    <x v="2"/>
    <x v="1"/>
    <x v="1"/>
    <x v="9"/>
  </r>
  <r>
    <s v="SDE+ 2019 I"/>
    <s v="SDE1919460"/>
    <s v="Zon"/>
    <s v="2019 Zon-PV &gt;= 15 kWp en &lt; 1 MWp"/>
    <s v="Brinks Vastgoed Beheer B.V."/>
    <s v="Kanaalweg 14"/>
    <s v="7761PH"/>
    <s v="SCHOONEBEEK"/>
    <s v="Drenthe"/>
    <n v="0.18"/>
    <n v="171"/>
    <n v="15"/>
    <n v="192375"/>
    <x v="2"/>
    <x v="1"/>
    <x v="1"/>
    <x v="2"/>
  </r>
  <r>
    <s v="SDE+ 2019 I"/>
    <s v="SDE1919469"/>
    <s v="Zon"/>
    <s v="2019 Zon-PV &gt;= 15 kWp en &lt; 1 MWp"/>
    <s v="***"/>
    <s v="***"/>
    <s v="7948**"/>
    <s v="NIJEVEEN"/>
    <s v="Drenthe"/>
    <n v="0.1648"/>
    <n v="156.56"/>
    <n v="15"/>
    <n v="152646"/>
    <x v="2"/>
    <x v="1"/>
    <x v="1"/>
    <x v="3"/>
  </r>
  <r>
    <s v="SDE+ 2019 I"/>
    <s v="SDE1919544"/>
    <s v="Zon"/>
    <s v="2019 Zon-PV &gt;= 15 kWp en &lt; 1 MWp"/>
    <s v="Gemeente Assen"/>
    <s v="Zwartwatersweg 202"/>
    <s v="9406NN"/>
    <s v="ASSEN"/>
    <s v="Drenthe"/>
    <n v="0.04"/>
    <n v="38"/>
    <n v="15"/>
    <n v="39900"/>
    <x v="2"/>
    <x v="1"/>
    <x v="1"/>
    <x v="4"/>
  </r>
  <r>
    <s v="SDE+ 2019 I"/>
    <s v="SDE1919635"/>
    <s v="Zon"/>
    <s v="2019 Zon-PV &gt;= 1 MWp veld- of watersysteem"/>
    <s v="International Solar B.V."/>
    <s v="Zonneweide Odoorn"/>
    <s v="-"/>
    <s v="ODOORN"/>
    <s v="Drenthe"/>
    <n v="6.944"/>
    <n v="6596.8"/>
    <n v="15"/>
    <n v="6728736"/>
    <x v="3"/>
    <x v="1"/>
    <x v="1"/>
    <x v="11"/>
  </r>
  <r>
    <s v="SDE+ 2019 I"/>
    <s v="SDE1919657"/>
    <s v="Zon"/>
    <s v="2019 Zon-PV &gt;= 1 MWp veld- of watersysteem"/>
    <s v="GroenLeven B.V."/>
    <s v="Zonnepark Oude Dijk Exloo"/>
    <s v="-"/>
    <s v="ODOORN"/>
    <s v="Drenthe"/>
    <n v="10.851000000000001"/>
    <n v="10308.450000000001"/>
    <n v="15"/>
    <n v="10050739"/>
    <x v="3"/>
    <x v="1"/>
    <x v="1"/>
    <x v="11"/>
  </r>
  <r>
    <s v="SDE+ 2019 I"/>
    <s v="SDE1919716"/>
    <s v="Zon"/>
    <s v="2019 Zon-PV &gt;= 15 kWp en &lt; 1 MWp"/>
    <s v="***"/>
    <s v="***"/>
    <s v="9422**"/>
    <s v="SMILDE"/>
    <s v="Drenthe"/>
    <n v="0.16"/>
    <n v="152"/>
    <n v="15"/>
    <n v="173280"/>
    <x v="2"/>
    <x v="1"/>
    <x v="1"/>
    <x v="5"/>
  </r>
  <r>
    <s v="SDE+ 2019 I"/>
    <s v="SDE1919812"/>
    <s v="Zon"/>
    <s v="2019 Zon-PV &gt;= 15 kWp en &lt; 1 MWp"/>
    <s v="***"/>
    <s v="***"/>
    <s v="7742**"/>
    <s v="COEVORDEN"/>
    <s v="Drenthe"/>
    <n v="0.2145"/>
    <n v="203.77500000000001"/>
    <n v="15"/>
    <n v="229247"/>
    <x v="2"/>
    <x v="1"/>
    <x v="1"/>
    <x v="10"/>
  </r>
  <r>
    <s v="SDE+ 2019 I"/>
    <s v="SDE1919827"/>
    <s v="Zon"/>
    <s v="2019 Zon-PV &gt;= 15 kWp en &lt; 1 MWp"/>
    <s v="EG Retail (Netherlands) B.V."/>
    <s v="Nieuw-Amsterdamseweg 15"/>
    <s v="7764AN"/>
    <s v="ZANDPOL"/>
    <s v="Drenthe"/>
    <n v="0.08"/>
    <n v="76"/>
    <n v="15"/>
    <n v="85500"/>
    <x v="2"/>
    <x v="1"/>
    <x v="1"/>
    <x v="2"/>
  </r>
  <r>
    <s v="SDE+ 2019 I"/>
    <s v="SDE1919845"/>
    <s v="Zon"/>
    <s v="2019 Zon-PV &gt;= 15 kWp en &lt; 1 MWp"/>
    <s v="***"/>
    <s v="***"/>
    <s v="7971**"/>
    <s v="HAVELTE"/>
    <s v="Drenthe"/>
    <n v="0.25"/>
    <n v="237.5"/>
    <n v="15"/>
    <n v="270750"/>
    <x v="2"/>
    <x v="0"/>
    <x v="1"/>
    <x v="0"/>
  </r>
  <r>
    <s v="SDE+ 2019 I"/>
    <s v="SDE1919882"/>
    <s v="Zon"/>
    <s v="2019 Zon-PV &gt;= 15 kWp en &lt; 1 MWp"/>
    <s v="Actief II C.V."/>
    <s v="Flintstraat 29"/>
    <s v="7815RE"/>
    <s v="EMMEN"/>
    <s v="Drenthe"/>
    <n v="0.18"/>
    <n v="171"/>
    <n v="15"/>
    <n v="187245"/>
    <x v="2"/>
    <x v="1"/>
    <x v="1"/>
    <x v="2"/>
  </r>
  <r>
    <s v="SDE+ 2019 I"/>
    <s v="SDE1919942"/>
    <s v="Zon"/>
    <s v="2019 Zon-PV &gt;= 15 kWp en &lt; 1 MWp"/>
    <s v="Enie.nl Dakhuur I B.V."/>
    <s v="Charles Darwinstraat 15"/>
    <s v="7825AB"/>
    <s v="EMMEN"/>
    <s v="Drenthe"/>
    <n v="0.20499999999999999"/>
    <n v="194.75"/>
    <n v="15"/>
    <n v="222015"/>
    <x v="2"/>
    <x v="1"/>
    <x v="1"/>
    <x v="2"/>
  </r>
  <r>
    <s v="SDE+ 2019 I"/>
    <s v="SDE1919954"/>
    <s v="Zon"/>
    <s v="2019 Zon-PV &gt;= 15 kWp en &lt; 1 MWp"/>
    <s v="***"/>
    <s v="***"/>
    <s v="9435**"/>
    <s v="BRUNTINGE"/>
    <s v="Drenthe"/>
    <n v="0.1085"/>
    <n v="103.075"/>
    <n v="15"/>
    <n v="115960"/>
    <x v="2"/>
    <x v="1"/>
    <x v="1"/>
    <x v="5"/>
  </r>
  <r>
    <s v="SDE+ 2019 I"/>
    <s v="SDE1919966"/>
    <s v="Zon"/>
    <s v="2019 Zon-PV &gt;= 15 kWp en &lt; 1 MWp"/>
    <s v="N.V. Area Reiniging"/>
    <s v="Columbusstraat 25"/>
    <s v="7825VP"/>
    <s v="EMMEN"/>
    <s v="Drenthe"/>
    <n v="0.11700000000000001"/>
    <n v="111.15"/>
    <n v="15"/>
    <n v="116708"/>
    <x v="2"/>
    <x v="0"/>
    <x v="1"/>
    <x v="2"/>
  </r>
  <r>
    <s v="SDE+ 2019 II"/>
    <s v="SDE1920068"/>
    <s v="Zon"/>
    <s v="2019 Zon-PV &gt;= 1 MWp veld- of watersysteem"/>
    <s v="H. Mensen Projectontwikkeling B.V."/>
    <s v="Zonnepark Emmer-Compascuum (80%-deel)"/>
    <s v="-"/>
    <s v="EMMEN"/>
    <s v="Drenthe"/>
    <n v="4.0949999999999998"/>
    <n v="3890.25"/>
    <n v="15"/>
    <n v="3617933"/>
    <x v="3"/>
    <x v="1"/>
    <x v="1"/>
    <x v="2"/>
  </r>
  <r>
    <s v="SDE+ 2019 II"/>
    <s v="SDE1920410"/>
    <s v="Zon"/>
    <s v="2019 Zon-PV &gt;= 15 kWp en &lt; 1 MWp"/>
    <s v="***"/>
    <s v="***"/>
    <s v="7909**"/>
    <s v="HOOGEVEEN"/>
    <s v="Drenthe"/>
    <n v="0.92900000000000005"/>
    <n v="882.55"/>
    <n v="15"/>
    <n v="820772"/>
    <x v="3"/>
    <x v="1"/>
    <x v="1"/>
    <x v="1"/>
  </r>
  <r>
    <s v="SDE+ 2019 II"/>
    <s v="SDE1921464"/>
    <s v="Zon"/>
    <s v="2019 Zon-PV &gt;= 1 MWp veld- of watersysteem"/>
    <s v="Zonnepark Coevorderkanaal B.V."/>
    <s v="Zonnepark Coevorderkanaal"/>
    <s v="-"/>
    <s v="COEVORDEN"/>
    <s v="Drenthe"/>
    <n v="13.12"/>
    <n v="12464"/>
    <n v="15"/>
    <n v="11778480"/>
    <x v="3"/>
    <x v="1"/>
    <x v="1"/>
    <x v="10"/>
  </r>
  <r>
    <s v="SDE+ 2019 II"/>
    <s v="SDE1921881"/>
    <s v="Zon"/>
    <s v="2019 Zon-PV &gt;= 1 MWp veld- of watersysteem"/>
    <s v="KS NL18 B.V."/>
    <s v="Zonnepark Coevorden"/>
    <s v="-"/>
    <s v="COEVORDEN"/>
    <s v="Drenthe"/>
    <n v="5"/>
    <n v="4750"/>
    <n v="15"/>
    <n v="4346250"/>
    <x v="3"/>
    <x v="1"/>
    <x v="1"/>
    <x v="10"/>
  </r>
  <r>
    <s v="SDE+ 2019 II"/>
    <s v="SDE1922595"/>
    <s v="Zon"/>
    <s v="2019 Zon-PV &gt;= 1 MWp veld- of watersysteem"/>
    <s v="BEE Stadskanaal B.V."/>
    <s v="Zonnepark Buinerveen xl"/>
    <s v="-"/>
    <s v="BORGER"/>
    <s v="Drenthe"/>
    <n v="5.2949999999999999"/>
    <n v="5030.25"/>
    <n v="15"/>
    <n v="4527225"/>
    <x v="3"/>
    <x v="1"/>
    <x v="1"/>
    <x v="11"/>
  </r>
  <r>
    <s v="SDE+ 2019 II"/>
    <s v="SDE1922775"/>
    <s v="Zon"/>
    <s v="2019 Zon-PV &gt;= 15 kWp en &lt; 1 MWp"/>
    <s v="IVH Energy B.V."/>
    <s v="Zeilmakerstraat 16"/>
    <s v="9403VA"/>
    <s v="ASSEN"/>
    <s v="Drenthe"/>
    <n v="0.40899999999999997"/>
    <n v="388.55"/>
    <n v="15"/>
    <n v="378837"/>
    <x v="2"/>
    <x v="1"/>
    <x v="1"/>
    <x v="4"/>
  </r>
  <r>
    <s v="SDE+ 2019 II"/>
    <s v="SDE1923384"/>
    <s v="Zon"/>
    <s v="2019 Zon-PV &gt;= 15 kWp en &lt; 1 MWp"/>
    <s v="***"/>
    <s v="***"/>
    <s v="7942**"/>
    <s v="MEPPEL"/>
    <s v="Drenthe"/>
    <n v="0.2"/>
    <n v="190"/>
    <n v="15"/>
    <n v="176700"/>
    <x v="3"/>
    <x v="1"/>
    <x v="1"/>
    <x v="3"/>
  </r>
  <r>
    <s v="SDE+ 2019 II"/>
    <s v="SDE1924233"/>
    <s v="Groen gas"/>
    <s v="2019 Allesvergisting (HG)"/>
    <s v="Bio Energy Coevorden B.V."/>
    <s v="Berlijnse Weg 1"/>
    <s v="7742NB"/>
    <s v="COEVORDEN"/>
    <s v="Drenthe"/>
    <n v="3.6059000000000001"/>
    <n v="28847.198"/>
    <n v="12"/>
    <n v="16962153"/>
    <x v="1"/>
    <x v="1"/>
    <x v="1"/>
    <x v="10"/>
  </r>
  <r>
    <s v="SDE+ 2019 II"/>
    <s v="SDE1924363"/>
    <s v="Zon"/>
    <s v="2019 Zon-PV &gt;= 1 MWp veld- of watersysteem"/>
    <s v="Pottendijk Energie B.V."/>
    <s v="Energiepark Pottendijk"/>
    <s v="-"/>
    <s v="EMMEN"/>
    <s v="Drenthe"/>
    <n v="1.9386000000000001"/>
    <n v="1841.6699999999998"/>
    <n v="15"/>
    <n v="1712754"/>
    <x v="3"/>
    <x v="1"/>
    <x v="1"/>
    <x v="2"/>
  </r>
  <r>
    <s v="SDE+ 2019 II"/>
    <s v="SDE1924832"/>
    <s v="Zon"/>
    <s v="2019 Zon-PV &gt;= 1 MWp veld- of watersysteem"/>
    <s v="Zonnepark Fluitenberg B.V."/>
    <s v="Zonnepark Fluitenberg xl"/>
    <s v="-"/>
    <s v="HOOGEVEEN"/>
    <s v="Drenthe"/>
    <n v="12.708"/>
    <n v="12072.6"/>
    <n v="15"/>
    <n v="11227518"/>
    <x v="3"/>
    <x v="1"/>
    <x v="1"/>
    <x v="1"/>
  </r>
  <r>
    <s v="SDE+ 2019 II"/>
    <s v="SDE1924987"/>
    <s v="Zon"/>
    <s v="2019 Zon-PV &gt;= 1 MWp veld- of watersysteem"/>
    <s v="Zonnepark Pesse B.V."/>
    <s v="Zonnepark Pesse xl"/>
    <s v="-"/>
    <s v="HOOGEVEEN"/>
    <s v="Drenthe"/>
    <n v="10.731999999999999"/>
    <n v="10195.4"/>
    <n v="15"/>
    <n v="9481722"/>
    <x v="3"/>
    <x v="1"/>
    <x v="1"/>
    <x v="1"/>
  </r>
  <r>
    <s v="SDE+ 2019 II"/>
    <s v="SDE1925070"/>
    <s v="Zon"/>
    <s v="2019 Zon-PV &gt;= 15 kWp en &lt; 1 MWp"/>
    <s v="E.O.C. Onderlinge Schepenverzekering U.A."/>
    <s v="Blankenstein 150"/>
    <s v="7943PE"/>
    <s v="MEPPEL"/>
    <s v="Drenthe"/>
    <n v="7.4999999999999997E-2"/>
    <n v="71.25"/>
    <n v="15"/>
    <n v="69469"/>
    <x v="2"/>
    <x v="1"/>
    <x v="1"/>
    <x v="3"/>
  </r>
  <r>
    <s v="SDE+ 2019 II"/>
    <s v="SDE1925348"/>
    <s v="Biomassa"/>
    <s v="2019 Ketel vaste biomassa &lt; 5 MW (HW/E)"/>
    <s v="***"/>
    <s v="***"/>
    <s v="9657**"/>
    <s v="NIEUW ANNERVEEN"/>
    <s v="Drenthe"/>
    <n v="0.5"/>
    <n v="850"/>
    <n v="12"/>
    <n v="346800"/>
    <x v="1"/>
    <x v="1"/>
    <x v="1"/>
    <x v="7"/>
  </r>
  <r>
    <s v="SDE+ 2019 II"/>
    <s v="SDE1925975"/>
    <s v="Zon"/>
    <s v="2019 Zon-PV &gt;= 1 MWp veld- of watersysteem"/>
    <s v="Pottendijk Zon B.V."/>
    <s v="Energiepark Pottendijk"/>
    <s v="-"/>
    <s v="EMMEN"/>
    <s v="Drenthe"/>
    <n v="7.7544000000000004"/>
    <n v="7366.6799999999994"/>
    <n v="15"/>
    <n v="6851013"/>
    <x v="3"/>
    <x v="1"/>
    <x v="1"/>
    <x v="2"/>
  </r>
  <r>
    <s v="SDE+ 2019 II"/>
    <s v="SDE1926119"/>
    <s v="Zon"/>
    <s v="2019 Zon-PV &gt;= 15 kWp en &lt; 1 MWp"/>
    <s v="Polyplus Kunststoffen B.V."/>
    <s v="Pottenbakkerstraat 20"/>
    <s v="9403VK"/>
    <s v="ASSEN"/>
    <s v="Drenthe"/>
    <n v="0.23"/>
    <n v="218.5"/>
    <n v="15"/>
    <n v="209760"/>
    <x v="2"/>
    <x v="1"/>
    <x v="1"/>
    <x v="4"/>
  </r>
  <r>
    <s v="SDE+ 2019 II"/>
    <s v="SDE1926423"/>
    <s v="Zon"/>
    <s v="2019 Zon-PV &gt;= 1 MWp veld- of watersysteem"/>
    <s v="Zonnepark Buinerhorn B.V."/>
    <s v="Zonnepark Buinerhorn"/>
    <s v="-"/>
    <s v="BORGER"/>
    <s v="Drenthe"/>
    <n v="6.05"/>
    <n v="5747.5"/>
    <n v="15"/>
    <n v="5258963"/>
    <x v="3"/>
    <x v="1"/>
    <x v="1"/>
    <x v="11"/>
  </r>
  <r>
    <s v="SDE+ 2019 II"/>
    <s v="SDE1927197"/>
    <s v="Zon"/>
    <s v="2019 Zon-PV &gt;= 15 kWp en &lt; 1 MWp"/>
    <s v="***"/>
    <s v="***"/>
    <s v="7944**"/>
    <s v="MEPPEL"/>
    <s v="Drenthe"/>
    <n v="0.1"/>
    <n v="95"/>
    <n v="15"/>
    <n v="92625"/>
    <x v="2"/>
    <x v="1"/>
    <x v="1"/>
    <x v="3"/>
  </r>
  <r>
    <s v="SDE+ 2019 II"/>
    <s v="SDE1927254"/>
    <s v="Groen gas"/>
    <s v="2019 Allesvergisting (HG)"/>
    <s v="Bio Energy Coevorden B.V."/>
    <s v="Berlijnse Weg 1"/>
    <s v="7742NB"/>
    <s v="COEVORDEN"/>
    <s v="Drenthe"/>
    <n v="14.568141000000001"/>
    <n v="116545.125"/>
    <n v="12"/>
    <n v="68528534"/>
    <x v="1"/>
    <x v="1"/>
    <x v="1"/>
    <x v="10"/>
  </r>
  <r>
    <s v="SDE+ 2019 II"/>
    <s v="SDE1927431"/>
    <s v="Zon"/>
    <s v="2019 Zon-PV &gt;= 1 MWp veld- of watersysteem"/>
    <s v="H. Mensen Projectontwikkeling B.V."/>
    <s v="Zonnepark Emmer-Compascuum (20%-deel)"/>
    <s v="-"/>
    <s v="EMMEN"/>
    <s v="Drenthe"/>
    <n v="1.022"/>
    <n v="970.9"/>
    <n v="15"/>
    <n v="902937"/>
    <x v="3"/>
    <x v="1"/>
    <x v="1"/>
    <x v="2"/>
  </r>
  <r>
    <s v="SDE+ 2019 II"/>
    <s v="SDE1927892"/>
    <s v="Zon"/>
    <s v="2019 Zon-PV &gt;= 1 MWp veld- of watersysteem"/>
    <s v="KS NL9 B.V."/>
    <s v="Zonnepark Fluitenberg"/>
    <s v="-"/>
    <s v="HOOGEVEEN"/>
    <s v="Drenthe"/>
    <n v="4.3"/>
    <n v="4085"/>
    <n v="15"/>
    <n v="3737775"/>
    <x v="3"/>
    <x v="1"/>
    <x v="1"/>
    <x v="1"/>
  </r>
  <r>
    <s v="SDE+ 2019 II"/>
    <s v="SDE1928326"/>
    <s v="Wind op land"/>
    <s v="2019 Wind op land"/>
    <s v="***"/>
    <s v="***"/>
    <s v="7961**"/>
    <s v="RUINERWOLD"/>
    <s v="Drenthe"/>
    <n v="1.4999999999999999E-2"/>
    <n v="28"/>
    <n v="15"/>
    <n v="16380"/>
    <x v="1"/>
    <x v="0"/>
    <x v="1"/>
    <x v="9"/>
  </r>
  <r>
    <s v="SDE+ 2019 II"/>
    <s v="SDE1928848"/>
    <s v="Biomassa"/>
    <s v="2019 Ketel vaste biomassa &lt; 5 MW (HW/E)"/>
    <s v="EPM B.V."/>
    <s v="Vorrelveenseweg 3a"/>
    <s v="9415TE"/>
    <s v="HIJKEN"/>
    <s v="Drenthe"/>
    <n v="2"/>
    <n v="6000"/>
    <n v="12"/>
    <n v="2448000"/>
    <x v="1"/>
    <x v="1"/>
    <x v="1"/>
    <x v="5"/>
  </r>
  <r>
    <s v="SDE+ 2019 II"/>
    <s v="SDE1928857"/>
    <s v="Zon"/>
    <s v="2019 Zon-PV &gt;= 15 kWp en &lt; 1 MWp"/>
    <s v="Waterschap Noorderzijlvest"/>
    <s v="Burg. J.G. Legroweg 82"/>
    <s v="9761TD"/>
    <s v="EELDE"/>
    <s v="Drenthe"/>
    <n v="0.874"/>
    <n v="830.3"/>
    <n v="15"/>
    <n v="809543"/>
    <x v="3"/>
    <x v="1"/>
    <x v="1"/>
    <x v="8"/>
  </r>
  <r>
    <s v="SDE+ 2019 II"/>
    <s v="SDE1929273"/>
    <s v="Zon"/>
    <s v="2019 Zon-PV &gt;= 15 kWp en &lt; 1 MWp"/>
    <s v="Coöperatieve Rabobank UA"/>
    <s v="Blankenstein 140-144"/>
    <s v="7943PE"/>
    <s v="MEPPEL"/>
    <s v="Drenthe"/>
    <n v="1.7999999999999999E-2"/>
    <n v="17.100000000000001"/>
    <n v="15"/>
    <n v="16673"/>
    <x v="2"/>
    <x v="1"/>
    <x v="1"/>
    <x v="3"/>
  </r>
  <r>
    <s v="SDE+ 2019 II"/>
    <s v="SDE1929312"/>
    <s v="Wind op land"/>
    <s v="2019 Wind op land"/>
    <s v="***"/>
    <s v="***"/>
    <s v="7958**"/>
    <s v="KOEKANGE"/>
    <s v="Drenthe"/>
    <n v="1.4999999999999999E-2"/>
    <n v="22"/>
    <n v="15"/>
    <n v="12870"/>
    <x v="1"/>
    <x v="0"/>
    <x v="1"/>
    <x v="9"/>
  </r>
  <r>
    <s v="SDE+ 2019 II"/>
    <s v="SDE1929470"/>
    <s v="Zon"/>
    <s v="2019 Zon-PV &gt;= 1 MWp veld- of watersysteem"/>
    <s v="Zonnepark Drouwenerzon B.V."/>
    <s v="Zuiderblokken 4nabij"/>
    <s v="9523TL"/>
    <s v="DROUWENERMOND"/>
    <s v="Drenthe"/>
    <n v="5.55"/>
    <n v="5272.5"/>
    <n v="15"/>
    <n v="4824338"/>
    <x v="3"/>
    <x v="1"/>
    <x v="1"/>
    <x v="11"/>
  </r>
  <r>
    <s v="SDE+ 2019 II"/>
    <s v="SDE1929658"/>
    <s v="Zon"/>
    <s v="2019 Zon-PV &gt;= 1 MWp veld- of watersysteem"/>
    <s v="***"/>
    <s v="***"/>
    <s v="-"/>
    <s v="COEVORDEN"/>
    <s v="Drenthe"/>
    <n v="26.9"/>
    <n v="25555"/>
    <n v="15"/>
    <n v="24149475"/>
    <x v="3"/>
    <x v="1"/>
    <x v="1"/>
    <x v="10"/>
  </r>
  <r>
    <s v="SDE+ 2019 II"/>
    <s v="SDE1929954"/>
    <s v="Zon"/>
    <s v="2019 Zon-PV &gt;= 15 kWp en &lt; 1 MWp"/>
    <s v="TOTAL Nederland N.V."/>
    <s v="Peelo 22a"/>
    <s v="9403TZ"/>
    <s v="ASSEN"/>
    <s v="Drenthe"/>
    <n v="1.5042E-2"/>
    <n v="14.29"/>
    <n v="15"/>
    <n v="13933"/>
    <x v="2"/>
    <x v="1"/>
    <x v="1"/>
    <x v="4"/>
  </r>
  <r>
    <s v="SDE+ 2020 I"/>
    <s v="SDE2010001"/>
    <s v="Zon"/>
    <s v="2020 Zon-PV &gt;= 15 kWp en &lt; 1 MWp"/>
    <s v="Dorenbos Onroerend Goed B.V."/>
    <s v="Kerkhofsdrift 1"/>
    <s v="9331CG"/>
    <s v="NORG"/>
    <s v="Drenthe"/>
    <n v="4.5999999999999999E-2"/>
    <n v="44.080000000000005"/>
    <n v="15"/>
    <n v="27110"/>
    <x v="2"/>
    <x v="1"/>
    <x v="1"/>
    <x v="6"/>
  </r>
  <r>
    <s v="SDE+ 2020 I"/>
    <s v="SDE2010082"/>
    <s v="Zon"/>
    <s v="2020 Zon-PV &gt;= 15 kWp en &lt; 1 MWp"/>
    <s v="Stichting Wilhelmina Ziekenhuis Assen"/>
    <s v="Europaweg-Zuid 1"/>
    <s v="9401RK"/>
    <s v="ASSEN"/>
    <s v="Drenthe"/>
    <n v="8.7999999999999995E-2"/>
    <n v="83.6"/>
    <n v="15"/>
    <n v="38874"/>
    <x v="2"/>
    <x v="1"/>
    <x v="1"/>
    <x v="4"/>
  </r>
  <r>
    <s v="SDE+ 2020 I"/>
    <s v="SDE2010317"/>
    <s v="Zon"/>
    <s v="2020 Zon-PV &gt;= 15 kWp en &lt; 1 MWp"/>
    <s v="Reflectielijnen van Velsen B.V."/>
    <s v="Willem Schoutenstraat 1"/>
    <s v="7825VV"/>
    <s v="EMMEN"/>
    <s v="Drenthe"/>
    <n v="0.2"/>
    <n v="190"/>
    <n v="15"/>
    <n v="114000"/>
    <x v="2"/>
    <x v="1"/>
    <x v="1"/>
    <x v="2"/>
  </r>
  <r>
    <s v="SDE+ 2020 I"/>
    <s v="SDE2010371"/>
    <s v="Zon"/>
    <s v="2020 Zon-PV &gt;= 15 kWp en &lt; 1 MWp"/>
    <s v="Subtropisch Zwemparadijs Aqualaren"/>
    <s v="Wilhelminalaan 1"/>
    <s v="9471KN"/>
    <s v="ZUIDLAREN"/>
    <s v="Drenthe"/>
    <n v="0.2"/>
    <n v="190"/>
    <n v="15"/>
    <n v="159600"/>
    <x v="3"/>
    <x v="1"/>
    <x v="1"/>
    <x v="8"/>
  </r>
  <r>
    <s v="SDE+ 2020 I"/>
    <s v="SDE2010399"/>
    <s v="Zon"/>
    <s v="2020 Zon-PV &gt;= 15 kWp en &lt; 1 MWp"/>
    <s v="De Grietmanswijk B.V."/>
    <s v="Nijverheidsweg 12"/>
    <s v="9403VN"/>
    <s v="ASSEN"/>
    <s v="Drenthe"/>
    <n v="9.4E-2"/>
    <n v="89.080999999999989"/>
    <n v="15"/>
    <n v="54785"/>
    <x v="2"/>
    <x v="1"/>
    <x v="1"/>
    <x v="4"/>
  </r>
  <r>
    <s v="SDE+ 2020 I"/>
    <s v="SDE2010457"/>
    <s v="Zon"/>
    <s v="2020 Zon-PV &gt;= 1 MWp daksystemen"/>
    <s v="Protium Projects B.V."/>
    <s v="Kanaalstraat 63"/>
    <s v="9301LR"/>
    <s v="RODEN"/>
    <s v="Drenthe"/>
    <n v="1.5"/>
    <n v="1425"/>
    <n v="15"/>
    <n v="1026000"/>
    <x v="2"/>
    <x v="1"/>
    <x v="1"/>
    <x v="6"/>
  </r>
  <r>
    <s v="SDE+ 2020 I"/>
    <s v="SDE2010487"/>
    <s v="Zon"/>
    <s v="2020 Zon-PV &gt;= 15 kWp en &lt; 1 MWp"/>
    <s v="Jansen Assen B.V."/>
    <s v="Graswijk 30"/>
    <s v="9405TD"/>
    <s v="ASSEN"/>
    <s v="Drenthe"/>
    <n v="0.30199999999999999"/>
    <n v="286.89999999999998"/>
    <n v="15"/>
    <n v="219479"/>
    <x v="2"/>
    <x v="1"/>
    <x v="1"/>
    <x v="4"/>
  </r>
  <r>
    <s v="SDE+ 2020 I"/>
    <s v="SDE2010563"/>
    <s v="Zon"/>
    <s v="2020 Zon-PV &gt;= 15 kWp en &lt; 1 MWp"/>
    <s v="***"/>
    <s v="***"/>
    <s v="9485**"/>
    <s v="TAARLO"/>
    <s v="Drenthe"/>
    <n v="8.8999999999999996E-2"/>
    <n v="84.55"/>
    <n v="15"/>
    <n v="63413"/>
    <x v="2"/>
    <x v="1"/>
    <x v="1"/>
    <x v="8"/>
  </r>
  <r>
    <s v="SDE+ 2020 I"/>
    <s v="SDE2010633"/>
    <s v="Zon"/>
    <s v="2020 Zon-PV &gt;= 15 kWp en &lt; 1 MWp"/>
    <s v="Aldi Drachten B.V."/>
    <s v="Asserstraat 9a"/>
    <s v="9481BM"/>
    <s v="VRIES"/>
    <s v="Drenthe"/>
    <n v="0.20200000000000001"/>
    <n v="191.52"/>
    <n v="15"/>
    <n v="146513"/>
    <x v="2"/>
    <x v="1"/>
    <x v="1"/>
    <x v="8"/>
  </r>
  <r>
    <s v="SDE+ 2020 I"/>
    <s v="SDE2010743"/>
    <s v="Zon"/>
    <s v="2020 Zon-PV &gt;= 15 kWp en &lt; 1 MWp"/>
    <s v="EJP Zuidlaren Beheer B.V."/>
    <s v="Transportweg 7"/>
    <s v="9482WN"/>
    <s v="TYNAARLO"/>
    <s v="Drenthe"/>
    <n v="0.38"/>
    <n v="361"/>
    <n v="15"/>
    <n v="211185"/>
    <x v="2"/>
    <x v="1"/>
    <x v="1"/>
    <x v="8"/>
  </r>
  <r>
    <s v="SDE+ 2020 I"/>
    <s v="SDE2010783"/>
    <s v="Zon"/>
    <s v="2020 Zon-PV &gt;= 15 kWp en &lt; 1 MWp"/>
    <s v="THC Holding B.V."/>
    <s v="Athenestraat 12"/>
    <s v="9403DX"/>
    <s v="ASSEN"/>
    <s v="Drenthe"/>
    <n v="5.3999999999999999E-2"/>
    <n v="51.018000000000001"/>
    <n v="15"/>
    <n v="39029"/>
    <x v="2"/>
    <x v="1"/>
    <x v="1"/>
    <x v="4"/>
  </r>
  <r>
    <s v="SDE+ 2020 I"/>
    <s v="SDE2010814"/>
    <s v="Zon"/>
    <s v="2020 Zon-PV &gt;= 15 kWp en &lt; 1 MWp"/>
    <s v="De Drentse Ark B.V."/>
    <s v="Oosteinde 21"/>
    <s v="9466TA"/>
    <s v="GASTEREN"/>
    <s v="Drenthe"/>
    <n v="0.499"/>
    <n v="474.05"/>
    <n v="15"/>
    <n v="355538"/>
    <x v="2"/>
    <x v="1"/>
    <x v="1"/>
    <x v="7"/>
  </r>
  <r>
    <s v="SDE+ 2020 I"/>
    <s v="SDE2010857"/>
    <s v="Zon"/>
    <s v="2020 Zon-PV &gt;= 15 kWp en &lt; 1 MWp"/>
    <s v="Büter Hydraulics B.V."/>
    <s v="Pioniersweg 15"/>
    <s v="7826TA"/>
    <s v="EMMEN"/>
    <s v="Drenthe"/>
    <n v="0.34499999999999997"/>
    <n v="328.149"/>
    <n v="15"/>
    <n v="265801"/>
    <x v="2"/>
    <x v="1"/>
    <x v="1"/>
    <x v="2"/>
  </r>
  <r>
    <s v="SDE+ 2020 I"/>
    <s v="SDE2010862"/>
    <s v="Zon"/>
    <s v="2020 Zon-PV &gt;= 1 MWp daksystemen"/>
    <s v="Soleila Rooftop B.V."/>
    <s v="Albatrosstraat 6"/>
    <s v="7821AM"/>
    <s v="EMMEN"/>
    <s v="Drenthe"/>
    <n v="6.242"/>
    <n v="5929.9"/>
    <n v="15"/>
    <n v="3113198"/>
    <x v="2"/>
    <x v="1"/>
    <x v="1"/>
    <x v="2"/>
  </r>
  <r>
    <s v="SDE+ 2020 I"/>
    <s v="SDE2011001"/>
    <s v="Biomassa"/>
    <s v="2020 Ketel vaste biomassa &lt; 5 MW (HW/E)"/>
    <s v="Van Winden Onroerendezaak B.V."/>
    <s v="Warmoesweg 14"/>
    <s v="7887TP"/>
    <s v="ERICA"/>
    <s v="Drenthe"/>
    <n v="0.95"/>
    <n v="2850"/>
    <n v="12"/>
    <n v="923400"/>
    <x v="1"/>
    <x v="1"/>
    <x v="1"/>
    <x v="2"/>
  </r>
  <r>
    <s v="SDE+ 2020 I"/>
    <s v="SDE2011010"/>
    <s v="Zon"/>
    <s v="2020 Zon-PV &gt;= 15 kWp en &lt; 1 MWp"/>
    <s v="Enie.nl Dakhuur I B.V."/>
    <s v="Witterweg 56"/>
    <s v="9405VL"/>
    <s v="ASSEN"/>
    <s v="Drenthe"/>
    <n v="0.27800000000000002"/>
    <n v="264.19499999999999"/>
    <n v="15"/>
    <n v="162480"/>
    <x v="2"/>
    <x v="1"/>
    <x v="1"/>
    <x v="4"/>
  </r>
  <r>
    <s v="SDE+ 2020 I"/>
    <s v="SDE2011052"/>
    <s v="Zon"/>
    <s v="2020 Zon-PV &gt;= 1 MWp daksystemen"/>
    <s v="***"/>
    <s v="***"/>
    <s v="7751**"/>
    <s v="DALEN"/>
    <s v="Drenthe"/>
    <n v="1.6060000000000001"/>
    <n v="1525.7"/>
    <n v="15"/>
    <n v="1121390"/>
    <x v="2"/>
    <x v="1"/>
    <x v="1"/>
    <x v="10"/>
  </r>
  <r>
    <s v="SDE+ 2020 I"/>
    <s v="SDE2011152"/>
    <s v="Zon"/>
    <s v="2020 Zon-PV &gt;= 15 kWp en &lt; 1 MWp"/>
    <s v="Jan Postema Holding B.V."/>
    <s v="Zeilmakerstraat 43"/>
    <s v="9403VA"/>
    <s v="ASSEN"/>
    <s v="Drenthe"/>
    <n v="0.14099999999999999"/>
    <n v="133.94999999999999"/>
    <n v="15"/>
    <n v="102472"/>
    <x v="2"/>
    <x v="1"/>
    <x v="1"/>
    <x v="4"/>
  </r>
  <r>
    <s v="SDE+ 2020 I"/>
    <s v="SDE2011154"/>
    <s v="Zon"/>
    <s v="2020 Zon-PV &gt;= 15 kWp en &lt; 1 MWp"/>
    <s v="***"/>
    <s v="***"/>
    <s v="9321**"/>
    <s v="PEIZE"/>
    <s v="Drenthe"/>
    <n v="0.63700000000000001"/>
    <n v="605.15"/>
    <n v="15"/>
    <n v="499249"/>
    <x v="2"/>
    <x v="1"/>
    <x v="1"/>
    <x v="6"/>
  </r>
  <r>
    <s v="SDE+ 2020 I"/>
    <s v="SDE2011163"/>
    <s v="Zon"/>
    <s v="2020 Zon-PV &gt;= 1 MWp veld- of watersysteem"/>
    <s v="Zonnepark Emmen B.V."/>
    <s v="Veenakkers 25"/>
    <s v="7881XA"/>
    <s v="EMMER-COMPASCUUM"/>
    <s v="Drenthe"/>
    <n v="1.577"/>
    <n v="1498.15"/>
    <n v="15"/>
    <n v="966307"/>
    <x v="3"/>
    <x v="1"/>
    <x v="1"/>
    <x v="2"/>
  </r>
  <r>
    <s v="SDE+ 2020 I"/>
    <s v="SDE2011531"/>
    <s v="Zon"/>
    <s v="2020 Zon-PV &gt;= 15 kWp en &lt; 1 MWp"/>
    <s v="Mesken B.V."/>
    <s v="Leemdijk 14c"/>
    <s v="9422CL"/>
    <s v="SMILDE"/>
    <s v="Drenthe"/>
    <n v="0.13500000000000001"/>
    <n v="128.01300000000001"/>
    <n v="15"/>
    <n v="74888"/>
    <x v="2"/>
    <x v="1"/>
    <x v="1"/>
    <x v="5"/>
  </r>
  <r>
    <s v="SDE+ 2020 I"/>
    <s v="SDE2011588"/>
    <s v="Zon"/>
    <s v="2020 Zon-PV &gt;= 15 kWp en &lt; 1 MWp"/>
    <s v="Timmermans Verhuur B.V."/>
    <s v="Duikersloot 2"/>
    <s v="9421VA"/>
    <s v="BOVENSMILDE"/>
    <s v="Drenthe"/>
    <n v="0.499"/>
    <n v="474.05"/>
    <n v="15"/>
    <n v="327095"/>
    <x v="2"/>
    <x v="1"/>
    <x v="1"/>
    <x v="5"/>
  </r>
  <r>
    <s v="SDE+ 2020 I"/>
    <s v="SDE2011762"/>
    <s v="Zon"/>
    <s v="2020 Zon-PV &gt;= 15 kWp en &lt; 1 MWp"/>
    <s v="Rooftop Energy B.V."/>
    <s v="Wenkebachstraat 3"/>
    <s v="9403BG"/>
    <s v="ASSEN"/>
    <s v="Drenthe"/>
    <n v="0.21"/>
    <n v="199.5"/>
    <n v="15"/>
    <n v="167580"/>
    <x v="2"/>
    <x v="1"/>
    <x v="1"/>
    <x v="4"/>
  </r>
  <r>
    <s v="SDE+ 2020 I"/>
    <s v="SDE2011901"/>
    <s v="Zon"/>
    <s v="2020 Zon-PV &gt;= 15 kWp en &lt; 1 MWp"/>
    <s v="Protium Holding B.V."/>
    <s v="Portugallaan 4"/>
    <s v="9403DS"/>
    <s v="ASSEN"/>
    <s v="Drenthe"/>
    <n v="0.499"/>
    <n v="474.05"/>
    <n v="15"/>
    <n v="391092"/>
    <x v="2"/>
    <x v="1"/>
    <x v="1"/>
    <x v="4"/>
  </r>
  <r>
    <s v="SDE+ 2020 I"/>
    <s v="SDE2011982"/>
    <s v="Zon"/>
    <s v="2020 Zon-PV &gt;= 15 kWp en &lt; 1 MWp"/>
    <s v="Vakantiepark Vastgoed IV B.V."/>
    <s v="Kadastrale aanduiding"/>
    <s v="-"/>
    <s v="DALEN"/>
    <s v="Drenthe"/>
    <n v="0.51100000000000001"/>
    <n v="485.45"/>
    <n v="15"/>
    <n v="247580"/>
    <x v="2"/>
    <x v="1"/>
    <x v="1"/>
    <x v="10"/>
  </r>
  <r>
    <s v="SDE+ 2020 I"/>
    <s v="SDE2012003"/>
    <s v="Zon"/>
    <s v="2020 Zon-PV &gt;= 15 kWp en &lt; 1 MWp"/>
    <s v="ESCo 1901 DLV Zon &amp; Dak B.V."/>
    <s v="Achtersteweg 5"/>
    <s v="9331TC"/>
    <s v="NORG"/>
    <s v="Drenthe"/>
    <n v="0.42"/>
    <n v="399"/>
    <n v="15"/>
    <n v="329175"/>
    <x v="2"/>
    <x v="1"/>
    <x v="1"/>
    <x v="6"/>
  </r>
  <r>
    <s v="SDE+ 2020 I"/>
    <s v="SDE2012043"/>
    <s v="Zon"/>
    <s v="2020 Zon-PV &gt;= 15 kWp en &lt; 1 MWp"/>
    <s v="VarBei B.V."/>
    <s v="Eursing 7d"/>
    <s v="9411XA"/>
    <s v="BEILEN"/>
    <s v="Drenthe"/>
    <n v="0.25"/>
    <n v="237.5"/>
    <n v="15"/>
    <n v="188813"/>
    <x v="2"/>
    <x v="1"/>
    <x v="1"/>
    <x v="5"/>
  </r>
  <r>
    <s v="SDE+ 2020 I"/>
    <s v="SDE2012046"/>
    <s v="Zon"/>
    <s v="2020 Zon-PV &gt;= 1 MWp daksystemen"/>
    <s v="Büter Hydraulics B.V."/>
    <s v="Pioniersweg 4"/>
    <s v="7826TA"/>
    <s v="EMMEN"/>
    <s v="Drenthe"/>
    <n v="1.5049999999999999"/>
    <n v="1429.9209999999998"/>
    <n v="15"/>
    <n v="1050992"/>
    <x v="2"/>
    <x v="1"/>
    <x v="1"/>
    <x v="2"/>
  </r>
  <r>
    <s v="SDE+ 2020 I"/>
    <s v="SDE2012119"/>
    <s v="Zon"/>
    <s v="2020 Zon-PV &gt;= 15 kWp en &lt; 1 MWp"/>
    <s v="Verkaik Innovative Management B.V."/>
    <s v="Mensingheweg 20"/>
    <s v="9301KA"/>
    <s v="RODEN"/>
    <s v="Drenthe"/>
    <n v="0.15"/>
    <n v="142.5"/>
    <n v="15"/>
    <n v="109013"/>
    <x v="2"/>
    <x v="1"/>
    <x v="1"/>
    <x v="6"/>
  </r>
  <r>
    <s v="SDE+ 2020 I"/>
    <s v="SDE2012253"/>
    <s v="Zon"/>
    <s v="2020 Zon-PV &gt;= 15 kWp en &lt; 1 MWp"/>
    <s v="Dorenbos Onroerend Goed B.V."/>
    <s v="Dr. A.F. Philipsweg 53"/>
    <s v="9403AD"/>
    <s v="ASSEN"/>
    <s v="Drenthe"/>
    <n v="0.38"/>
    <n v="361.20100000000002"/>
    <n v="15"/>
    <n v="222139"/>
    <x v="2"/>
    <x v="1"/>
    <x v="1"/>
    <x v="4"/>
  </r>
  <r>
    <s v="SDE+ 2020 I"/>
    <s v="SDE2012281"/>
    <s v="Zon"/>
    <s v="2020 Zon-PV &gt;= 15 kWp en &lt; 1 MWp"/>
    <s v="Zonnepark Halo Langelo B.V."/>
    <s v="Westerstukkenweg 2"/>
    <s v="9333PT"/>
    <s v="LANGELO DR"/>
    <s v="Drenthe"/>
    <n v="0.16"/>
    <n v="152"/>
    <n v="15"/>
    <n v="88920"/>
    <x v="3"/>
    <x v="1"/>
    <x v="1"/>
    <x v="6"/>
  </r>
  <r>
    <s v="SDE+ 2020 I"/>
    <s v="SDE2012354"/>
    <s v="Zon"/>
    <s v="2020 Zon-PV &gt;= 15 kWp en &lt; 1 MWp"/>
    <s v="IQI Warehousing Europe B.V."/>
    <s v="De Mars 23"/>
    <s v="7742PT"/>
    <s v="COEVORDEN"/>
    <s v="Drenthe"/>
    <n v="0.499"/>
    <n v="474.05"/>
    <n v="15"/>
    <n v="270209"/>
    <x v="2"/>
    <x v="1"/>
    <x v="1"/>
    <x v="10"/>
  </r>
  <r>
    <s v="SDE+ 2020 I"/>
    <s v="SDE2012448"/>
    <s v="Zon"/>
    <s v="2020 Zon-PV &gt;= 15 kWp en &lt; 1 MWp"/>
    <s v="***"/>
    <s v="***"/>
    <s v="9321**"/>
    <s v="PEIZE"/>
    <s v="Drenthe"/>
    <n v="0.189"/>
    <n v="179.55"/>
    <n v="15"/>
    <n v="148129"/>
    <x v="2"/>
    <x v="1"/>
    <x v="1"/>
    <x v="6"/>
  </r>
  <r>
    <s v="SDE+ 2020 I"/>
    <s v="SDE2012461"/>
    <s v="Zon"/>
    <s v="2020 Zon-PV &gt;= 15 kWp en &lt; 1 MWp"/>
    <s v="***"/>
    <s v="***"/>
    <s v="7751**"/>
    <s v="DALEN"/>
    <s v="Drenthe"/>
    <n v="0.24"/>
    <n v="228"/>
    <n v="15"/>
    <n v="129960"/>
    <x v="2"/>
    <x v="1"/>
    <x v="1"/>
    <x v="10"/>
  </r>
  <r>
    <s v="SDE+ 2020 I"/>
    <s v="SDE2012476"/>
    <s v="Zon"/>
    <s v="2020 Zon-PV &gt;= 15 kWp en &lt; 1 MWp"/>
    <s v="***"/>
    <s v="***"/>
    <s v="9414**"/>
    <s v="HOOGHALEN"/>
    <s v="Drenthe"/>
    <n v="0.21"/>
    <n v="199.5"/>
    <n v="15"/>
    <n v="146633"/>
    <x v="2"/>
    <x v="1"/>
    <x v="1"/>
    <x v="5"/>
  </r>
  <r>
    <s v="SDE+ 2020 I"/>
    <s v="SDE2012519"/>
    <s v="Zon"/>
    <s v="2020 Zon-PV &gt;= 15 kWp en &lt; 1 MWp"/>
    <s v="***"/>
    <s v="***"/>
    <s v="9482**"/>
    <s v="TYNAARLO"/>
    <s v="Drenthe"/>
    <n v="0.13300000000000001"/>
    <n v="126.35"/>
    <n v="15"/>
    <n v="96658"/>
    <x v="2"/>
    <x v="1"/>
    <x v="1"/>
    <x v="8"/>
  </r>
  <r>
    <s v="SDE+ 2020 I"/>
    <s v="SDE2012613"/>
    <s v="Zon"/>
    <s v="2020 Zon-PV &gt;= 15 kWp en &lt; 1 MWp"/>
    <s v="Dorenbos Onroerend Goed B.V."/>
    <s v="Phileas Foggstraat 24"/>
    <s v="7821AK"/>
    <s v="EMMEN"/>
    <s v="Drenthe"/>
    <n v="8.4000000000000005E-2"/>
    <n v="79.378"/>
    <n v="15"/>
    <n v="48818"/>
    <x v="2"/>
    <x v="1"/>
    <x v="1"/>
    <x v="2"/>
  </r>
  <r>
    <s v="SDE+ 2020 I"/>
    <s v="SDE2012683"/>
    <s v="Zon"/>
    <s v="2020 Zon-PV &gt;= 15 kWp en &lt; 1 MWp"/>
    <s v="W3 B.V."/>
    <s v="Schepersmaat 9"/>
    <s v="9405TM"/>
    <s v="ASSEN"/>
    <s v="Drenthe"/>
    <n v="7.0000000000000007E-2"/>
    <n v="66.88000000000001"/>
    <n v="15"/>
    <n v="41132"/>
    <x v="2"/>
    <x v="1"/>
    <x v="1"/>
    <x v="4"/>
  </r>
  <r>
    <s v="SDE+ 2020 I"/>
    <s v="SDE2012778"/>
    <s v="Zon"/>
    <s v="2020 Zon-PV &gt;= 15 kWp en &lt; 1 MWp"/>
    <s v="INGA Vastgoed B.V."/>
    <s v="Dwazziewegen 1"/>
    <s v="9301ZR"/>
    <s v="RODEN"/>
    <s v="Drenthe"/>
    <n v="4.8000000000000001E-2"/>
    <n v="45.125"/>
    <n v="15"/>
    <n v="34521"/>
    <x v="2"/>
    <x v="1"/>
    <x v="1"/>
    <x v="6"/>
  </r>
  <r>
    <s v="SDE+ 2020 I"/>
    <s v="SDE2012906"/>
    <s v="Zon"/>
    <s v="2020 Zon-PV &gt;= 15 kWp en &lt; 1 MWp"/>
    <s v="Soleila Rooftop B.V."/>
    <s v="Stuifzandseweg 59a"/>
    <s v="7934PN"/>
    <s v="STUIFZAND"/>
    <s v="Drenthe"/>
    <n v="0.84"/>
    <n v="798"/>
    <n v="15"/>
    <n v="514710"/>
    <x v="2"/>
    <x v="1"/>
    <x v="1"/>
    <x v="1"/>
  </r>
  <r>
    <s v="SDE+ 2020 I"/>
    <s v="SDE2012993"/>
    <s v="Zon"/>
    <s v="2020 Zon-PV &gt;= 15 kWp en &lt; 1 MWp"/>
    <s v="***"/>
    <s v="***"/>
    <s v="9405**"/>
    <s v="ASSEN"/>
    <s v="Drenthe"/>
    <n v="0.27800000000000002"/>
    <n v="264.363"/>
    <n v="15"/>
    <n v="162584"/>
    <x v="2"/>
    <x v="1"/>
    <x v="1"/>
    <x v="4"/>
  </r>
  <r>
    <s v="SDE+ 2020 I"/>
    <s v="SDE2013107"/>
    <s v="Zon"/>
    <s v="2020 Zon-PV &gt;= 15 kWp en &lt; 1 MWp"/>
    <s v="J.H.J. Deddens Holding B.V."/>
    <s v="Herenstreek 47"/>
    <s v="7885AT"/>
    <s v="NIEUW-DORDRECHT"/>
    <s v="Drenthe"/>
    <n v="0.1"/>
    <n v="95"/>
    <n v="15"/>
    <n v="69825"/>
    <x v="2"/>
    <x v="1"/>
    <x v="1"/>
    <x v="2"/>
  </r>
  <r>
    <s v="SDE+ 2020 I"/>
    <s v="SDE2013233"/>
    <s v="Zon"/>
    <s v="2020 Zon-PV &gt;= 15 kWp en &lt; 1 MWp"/>
    <s v="De Grietmanswijk B.V."/>
    <s v="Esstraat 1"/>
    <s v="9401NS"/>
    <s v="ASSEN"/>
    <s v="Drenthe"/>
    <n v="0.03"/>
    <n v="28.283999999999999"/>
    <n v="15"/>
    <n v="17395"/>
    <x v="2"/>
    <x v="1"/>
    <x v="1"/>
    <x v="4"/>
  </r>
  <r>
    <s v="SDE+ 2020 I"/>
    <s v="SDE2013241"/>
    <s v="Zon"/>
    <s v="2020 Zon-PV &gt;= 15 kWp en &lt; 1 MWp"/>
    <s v="***"/>
    <s v="***"/>
    <s v="9456**"/>
    <s v="ELEVELD"/>
    <s v="Drenthe"/>
    <n v="0.35"/>
    <n v="332.5"/>
    <n v="15"/>
    <n v="249375"/>
    <x v="2"/>
    <x v="1"/>
    <x v="1"/>
    <x v="7"/>
  </r>
  <r>
    <s v="SDE+ 2020 I"/>
    <s v="SDE2013289"/>
    <s v="Zon"/>
    <s v="2020 Zon-PV &gt;= 15 kWp en &lt; 1 MWp"/>
    <s v="***"/>
    <s v="***"/>
    <s v="9497**"/>
    <s v="DONDEREN"/>
    <s v="Drenthe"/>
    <n v="0.495"/>
    <n v="470.25"/>
    <n v="15"/>
    <n v="282150"/>
    <x v="2"/>
    <x v="1"/>
    <x v="1"/>
    <x v="8"/>
  </r>
  <r>
    <s v="SDE+ 2020 I"/>
    <s v="SDE2013417"/>
    <s v="Zon"/>
    <s v="2020 Zon-PV &gt;= 15 kWp en &lt; 1 MWp"/>
    <s v="Regulateurs Europa B.V."/>
    <s v="Ekkelkamp 3"/>
    <s v="9301ZZ"/>
    <s v="RODEN"/>
    <s v="Drenthe"/>
    <n v="0.153"/>
    <n v="145.35"/>
    <n v="15"/>
    <n v="111193"/>
    <x v="2"/>
    <x v="1"/>
    <x v="1"/>
    <x v="6"/>
  </r>
  <r>
    <s v="SDE+ 2020 I"/>
    <s v="SDE2013768"/>
    <s v="Zon"/>
    <s v="2020 Zon-PV &gt;= 15 kWp en &lt; 1 MWp"/>
    <s v="De Drentse Ark B.V."/>
    <s v="Dongelsdijk 2"/>
    <s v="9451TG"/>
    <s v="ROLDE"/>
    <s v="Drenthe"/>
    <n v="0.25"/>
    <n v="237.5"/>
    <n v="15"/>
    <n v="178125"/>
    <x v="2"/>
    <x v="1"/>
    <x v="1"/>
    <x v="7"/>
  </r>
  <r>
    <s v="SDE+ 2020 I"/>
    <s v="SDE2013822"/>
    <s v="Zon"/>
    <s v="2020 Zon-PV &gt;= 15 kWp en &lt; 1 MWp"/>
    <s v="Leads Jeans &amp; Fashion"/>
    <s v="Australieweg 13"/>
    <s v="9407TE"/>
    <s v="ASSEN"/>
    <s v="Drenthe"/>
    <n v="3.2000000000000001E-2"/>
    <n v="29.925000000000001"/>
    <n v="15"/>
    <n v="22893"/>
    <x v="2"/>
    <x v="1"/>
    <x v="1"/>
    <x v="4"/>
  </r>
  <r>
    <s v="SDE+ 2020 I"/>
    <s v="SDE2013946"/>
    <s v="Zon"/>
    <s v="2020 Zon-PV &gt;= 15 kWp en &lt; 1 MWp"/>
    <s v="***"/>
    <s v="***"/>
    <s v="9496**"/>
    <s v="BUNNE"/>
    <s v="Drenthe"/>
    <n v="0.83299999999999996"/>
    <n v="791.35"/>
    <n v="15"/>
    <n v="652864"/>
    <x v="2"/>
    <x v="1"/>
    <x v="1"/>
    <x v="8"/>
  </r>
  <r>
    <s v="SDE+ 2020 I"/>
    <s v="SDE2014124"/>
    <s v="Zon"/>
    <s v="2020 Zon-PV &gt;= 15 kWp en &lt; 1 MWp"/>
    <s v="***"/>
    <s v="***"/>
    <s v="9421**"/>
    <s v="BOVENSMILDE"/>
    <s v="Drenthe"/>
    <n v="0.5"/>
    <n v="474.99899999999997"/>
    <n v="15"/>
    <n v="292125"/>
    <x v="2"/>
    <x v="1"/>
    <x v="1"/>
    <x v="5"/>
  </r>
  <r>
    <s v="SDE+ 2020 I"/>
    <s v="SDE2014176"/>
    <s v="Zon"/>
    <s v="2020 Zon-PV &gt;= 15 kWp en &lt; 1 MWp"/>
    <s v="De Grietmanswijk B.V."/>
    <s v="Hoofdvaartsweg 124"/>
    <s v="9406XD"/>
    <s v="ASSEN"/>
    <s v="Drenthe"/>
    <n v="0.156"/>
    <n v="148.57599999999999"/>
    <n v="15"/>
    <n v="91375"/>
    <x v="2"/>
    <x v="1"/>
    <x v="1"/>
    <x v="4"/>
  </r>
  <r>
    <s v="SDE+ 2020 I"/>
    <s v="SDE2014211"/>
    <s v="Zon"/>
    <s v="2020 Zon-PV &gt;= 15 kWp en &lt; 1 MWp"/>
    <s v="Doornbos B.V."/>
    <s v="Korenmaat 12a"/>
    <s v="9405TJ"/>
    <s v="ASSEN"/>
    <s v="Drenthe"/>
    <n v="0.223"/>
    <n v="211.97400000000002"/>
    <n v="15"/>
    <n v="130365"/>
    <x v="2"/>
    <x v="1"/>
    <x v="1"/>
    <x v="4"/>
  </r>
  <r>
    <s v="SDE+ 2020 I"/>
    <s v="SDE2014267"/>
    <s v="Zon"/>
    <s v="2020 Zon-PV &gt;= 15 kWp en &lt; 1 MWp"/>
    <s v="H.J.M. Beukeveld"/>
    <s v="Wittenweg 1"/>
    <s v="7753TC"/>
    <s v="DALERPEEL"/>
    <s v="Drenthe"/>
    <n v="0.27400000000000002"/>
    <n v="260.74099999999999"/>
    <n v="15"/>
    <n v="160356"/>
    <x v="2"/>
    <x v="1"/>
    <x v="1"/>
    <x v="10"/>
  </r>
  <r>
    <s v="SDE+ 2020 I"/>
    <s v="SDE2014403"/>
    <s v="Zon"/>
    <s v="2020 Zon-PV &gt;= 15 kWp en &lt; 1 MWp"/>
    <s v="***"/>
    <s v="***"/>
    <s v="9483**"/>
    <s v="ZEEGSE"/>
    <s v="Drenthe"/>
    <n v="0.26"/>
    <n v="247"/>
    <n v="15"/>
    <n v="185250"/>
    <x v="2"/>
    <x v="1"/>
    <x v="1"/>
    <x v="8"/>
  </r>
  <r>
    <s v="SDE+ 2020 I"/>
    <s v="SDE2014572"/>
    <s v="Zon"/>
    <s v="2020 Zon-PV &gt;= 15 kWp en &lt; 1 MWp"/>
    <s v="***"/>
    <s v="***"/>
    <s v="7741**"/>
    <s v="COEVORDEN"/>
    <s v="Drenthe"/>
    <n v="0.14000000000000001"/>
    <n v="133"/>
    <n v="15"/>
    <n v="97755"/>
    <x v="2"/>
    <x v="1"/>
    <x v="1"/>
    <x v="10"/>
  </r>
  <r>
    <s v="SDE+ 2020 I"/>
    <s v="SDE2014960"/>
    <s v="Zon"/>
    <s v="2020 Zon-PV &gt;= 15 kWp en &lt; 1 MWp"/>
    <s v="Bever Assen B.V."/>
    <s v="Pottenbakkerstraat 4"/>
    <s v="9403VK"/>
    <s v="ASSEN"/>
    <s v="Drenthe"/>
    <n v="0.22"/>
    <n v="209"/>
    <n v="15"/>
    <n v="159885"/>
    <x v="2"/>
    <x v="1"/>
    <x v="1"/>
    <x v="4"/>
  </r>
  <r>
    <s v="SDE+ 2020 I"/>
    <s v="SDE2014995"/>
    <s v="Zon"/>
    <s v="2020 Zon-PV &gt;= 15 kWp en &lt; 1 MWp"/>
    <s v="Altea Holding B.V."/>
    <s v="Handelsweg 30"/>
    <s v="9482WE"/>
    <s v="TYNAARLO"/>
    <s v="Drenthe"/>
    <n v="0.46400000000000002"/>
    <n v="440.8"/>
    <n v="15"/>
    <n v="323988"/>
    <x v="2"/>
    <x v="1"/>
    <x v="1"/>
    <x v="8"/>
  </r>
  <r>
    <s v="SDE+ 2020 I"/>
    <s v="SDE2015058"/>
    <s v="Zon"/>
    <s v="2020 Zon-PV &gt;= 15 kWp en &lt; 1 MWp"/>
    <s v="E. Dilling Holding B.V."/>
    <s v="Europaweg-Noord 3"/>
    <s v="9403BC"/>
    <s v="ASSEN"/>
    <s v="Drenthe"/>
    <n v="0.22800000000000001"/>
    <n v="216.6"/>
    <n v="15"/>
    <n v="133209"/>
    <x v="2"/>
    <x v="1"/>
    <x v="1"/>
    <x v="4"/>
  </r>
  <r>
    <s v="SDE+ 2020 I"/>
    <s v="SDE2015079"/>
    <s v="Zon"/>
    <s v="2020 Zon-PV &gt;= 15 kWp en &lt; 1 MWp"/>
    <s v="International Solar B.V."/>
    <s v="Korenmaat 4-6"/>
    <s v="9405TJ"/>
    <s v="ASSEN"/>
    <s v="Drenthe"/>
    <n v="0.35399999999999998"/>
    <n v="336.3"/>
    <n v="15"/>
    <n v="196736"/>
    <x v="2"/>
    <x v="1"/>
    <x v="1"/>
    <x v="4"/>
  </r>
  <r>
    <s v="SDE+ 2020 I"/>
    <s v="SDE2015085"/>
    <s v="Biomassa"/>
    <s v="2020 Ketel vaste biomassa &lt; 5 MW (HW/E)"/>
    <s v="Bartelds Landbouw B.V."/>
    <s v="1e Exloermond 82"/>
    <s v="9573PD"/>
    <s v="1E EXLOERMOND"/>
    <s v="Drenthe"/>
    <n v="0.995"/>
    <n v="1920"/>
    <n v="12"/>
    <n v="622080"/>
    <x v="1"/>
    <x v="1"/>
    <x v="1"/>
    <x v="11"/>
  </r>
  <r>
    <s v="SDE+ 2020 I"/>
    <s v="SDE2015110"/>
    <s v="Zon"/>
    <s v="2020 Zon-PV &gt;= 15 kWp en &lt; 1 MWp"/>
    <s v="***"/>
    <s v="***"/>
    <s v="7844**"/>
    <s v="VEENOORD"/>
    <s v="Drenthe"/>
    <n v="8.7999999999999995E-2"/>
    <n v="83.6"/>
    <n v="15"/>
    <n v="51414"/>
    <x v="2"/>
    <x v="1"/>
    <x v="1"/>
    <x v="2"/>
  </r>
  <r>
    <s v="SDE+ 2020 I"/>
    <s v="SDE2015145"/>
    <s v="Zon"/>
    <s v="2020 Zon-PV &gt;= 15 kWp en &lt; 1 MWp"/>
    <s v="Jan Postema Holding B.V."/>
    <s v="Zeilmakerstraat 17"/>
    <s v="9403VA"/>
    <s v="ASSEN"/>
    <s v="Drenthe"/>
    <n v="8.7999999999999995E-2"/>
    <n v="83.6"/>
    <n v="15"/>
    <n v="63954"/>
    <x v="2"/>
    <x v="1"/>
    <x v="1"/>
    <x v="4"/>
  </r>
  <r>
    <s v="SDE+ 2020 I"/>
    <s v="SDE2015162"/>
    <s v="Zon"/>
    <s v="2020 Zon-PV &gt;= 15 kWp en &lt; 1 MWp"/>
    <s v="Getech Holding B.V."/>
    <s v="De Noesten 62"/>
    <s v="9431TG"/>
    <s v="WESTERBORK"/>
    <s v="Drenthe"/>
    <n v="0.11"/>
    <n v="104.5"/>
    <n v="15"/>
    <n v="64268"/>
    <x v="2"/>
    <x v="1"/>
    <x v="1"/>
    <x v="5"/>
  </r>
  <r>
    <s v="SDE+ 2020 I"/>
    <s v="SDE2015191"/>
    <s v="Zon"/>
    <s v="2020 Zon-PV &gt;= 15 kWp en &lt; 1 MWp"/>
    <s v="DAK Hoofdweg 89 Coevorden B.V. i.o."/>
    <s v="Hoofdweg 89"/>
    <s v="7741PM"/>
    <s v="COEVORDEN"/>
    <s v="Drenthe"/>
    <n v="0.46200000000000002"/>
    <n v="438.84699999999998"/>
    <n v="15"/>
    <n v="309388"/>
    <x v="2"/>
    <x v="1"/>
    <x v="1"/>
    <x v="10"/>
  </r>
  <r>
    <s v="SDE+ 2020 I"/>
    <s v="SDE2015517"/>
    <s v="Zon"/>
    <s v="2020 Zon-PV &gt;= 15 kWp en &lt; 1 MWp"/>
    <s v="Univé Diensten"/>
    <s v="Jan Bommerstraat 6"/>
    <s v="9402NR"/>
    <s v="ASSEN"/>
    <s v="Drenthe"/>
    <n v="0.151"/>
    <n v="143.44999999999999"/>
    <n v="15"/>
    <n v="107588"/>
    <x v="2"/>
    <x v="1"/>
    <x v="1"/>
    <x v="4"/>
  </r>
  <r>
    <s v="SDE+ 2020 I"/>
    <s v="SDE2015528"/>
    <s v="Zon"/>
    <s v="2020 Zon-PV &gt;= 15 kWp en &lt; 1 MWp"/>
    <s v="Probroed B.V."/>
    <s v="Zomerdijk 8"/>
    <s v="7942JT"/>
    <s v="MEPPEL"/>
    <s v="Drenthe"/>
    <n v="0.45200000000000001"/>
    <n v="429.4"/>
    <n v="15"/>
    <n v="315609"/>
    <x v="2"/>
    <x v="1"/>
    <x v="1"/>
    <x v="3"/>
  </r>
  <r>
    <s v="SDE+ 2020 I"/>
    <s v="SDE2015626"/>
    <s v="Zon"/>
    <s v="2020 Zon-PV &gt;= 1 MWp veld- of watersysteem"/>
    <s v="Attero B.V."/>
    <s v="Vamweg 7"/>
    <s v="9418TM"/>
    <s v="WIJSTER"/>
    <s v="Drenthe"/>
    <n v="27.626000000000001"/>
    <n v="26245.08"/>
    <n v="15"/>
    <n v="17715429"/>
    <x v="3"/>
    <x v="1"/>
    <x v="1"/>
    <x v="5"/>
  </r>
  <r>
    <s v="SDE+ 2020 I"/>
    <s v="SDE2015673"/>
    <s v="Zon"/>
    <s v="2020 Zon-PV &gt;= 15 kWp en &lt; 1 MWp"/>
    <s v="Veenstra &amp; Stroeve B.V."/>
    <s v="Korenmaat 9"/>
    <s v="9405TL"/>
    <s v="ASSEN"/>
    <s v="Drenthe"/>
    <n v="0.37"/>
    <n v="351.5"/>
    <n v="15"/>
    <n v="200355"/>
    <x v="2"/>
    <x v="1"/>
    <x v="1"/>
    <x v="4"/>
  </r>
  <r>
    <s v="SDE+ 2020 I"/>
    <s v="SDE2015828"/>
    <s v="Zon"/>
    <s v="2020 Zon-PV &gt;= 15 kWp en &lt; 1 MWp"/>
    <s v="Animo B.V."/>
    <s v="Dr. A.F. Philipsweg 47"/>
    <s v="9403AD"/>
    <s v="ASSEN"/>
    <s v="Drenthe"/>
    <n v="0.499"/>
    <n v="474.05"/>
    <n v="15"/>
    <n v="291541"/>
    <x v="2"/>
    <x v="1"/>
    <x v="1"/>
    <x v="4"/>
  </r>
  <r>
    <s v="SDE+ 2020 I"/>
    <s v="SDE2015868"/>
    <s v="Zon"/>
    <s v="2020 Zon-PV &gt;= 15 kWp en &lt; 1 MWp"/>
    <s v="Service Kunststof Kozijnen B.V."/>
    <s v="Azieweg 5"/>
    <s v="9407TC"/>
    <s v="ASSEN"/>
    <s v="Drenthe"/>
    <n v="7.4999999999999997E-2"/>
    <n v="71.25"/>
    <n v="15"/>
    <n v="54507"/>
    <x v="2"/>
    <x v="1"/>
    <x v="1"/>
    <x v="4"/>
  </r>
  <r>
    <s v="SDE+ 2020 I"/>
    <s v="SDE2015915"/>
    <s v="Zon"/>
    <s v="2020 Zon-PV &gt;= 15 kWp en &lt; 1 MWp"/>
    <s v="Gerrits Zwinderen B.V."/>
    <s v="Verl Hoogeveense Vaart 76"/>
    <s v="7864TC"/>
    <s v="ZWINDEREN"/>
    <s v="Drenthe"/>
    <n v="0.20599999999999999"/>
    <n v="195.7"/>
    <n v="15"/>
    <n v="105678"/>
    <x v="2"/>
    <x v="1"/>
    <x v="1"/>
    <x v="10"/>
  </r>
  <r>
    <s v="SDE+ 2020 I"/>
    <s v="SDE2015922"/>
    <s v="Biomassa"/>
    <s v="2020 Ketel vaste biomassa &gt;= 5 MW staffel (HW/E)"/>
    <s v="Brouwer Biocentrale Meppel B.V."/>
    <s v="Handelsweg 2"/>
    <s v="7944HN"/>
    <s v="MEPPEL"/>
    <s v="Drenthe"/>
    <n v="29.8"/>
    <n v="134100"/>
    <n v="12"/>
    <n v="49885200"/>
    <x v="1"/>
    <x v="1"/>
    <x v="1"/>
    <x v="3"/>
  </r>
  <r>
    <s v="SDE+ 2020 I"/>
    <s v="SDE2015968"/>
    <s v="Zon"/>
    <s v="2020 Zon-PV &gt;= 15 kWp en &lt; 1 MWp"/>
    <s v="Stichting Vanboeijen"/>
    <s v="W.A. Scholtenstraat 15"/>
    <s v="9403AJ"/>
    <s v="ASSEN"/>
    <s v="Drenthe"/>
    <n v="0.16"/>
    <n v="152"/>
    <n v="15"/>
    <n v="114000"/>
    <x v="2"/>
    <x v="1"/>
    <x v="1"/>
    <x v="4"/>
  </r>
  <r>
    <s v="SDE+ 2020 I"/>
    <s v="SDE2015972"/>
    <s v="Zon"/>
    <s v="2020 Zon-PV &gt;= 15 kWp en &lt; 1 MWp"/>
    <s v="Coöperatieve Rabobank UA"/>
    <s v="Neptunusplein 2"/>
    <s v="9401CZ"/>
    <s v="ASSEN"/>
    <s v="Drenthe"/>
    <n v="7.2999999999999995E-2"/>
    <n v="69.349999999999994"/>
    <n v="15"/>
    <n v="42651"/>
    <x v="2"/>
    <x v="1"/>
    <x v="1"/>
    <x v="4"/>
  </r>
  <r>
    <s v="SDE+ 2020 I"/>
    <s v="SDE2015992"/>
    <s v="Zon"/>
    <s v="2020 Zon-PV &gt;= 15 kWp en &lt; 1 MWp"/>
    <s v="***"/>
    <s v="***"/>
    <s v="9491**"/>
    <s v="ZEIJEN"/>
    <s v="Drenthe"/>
    <n v="4.4999999999999998E-2"/>
    <n v="42.451000000000001"/>
    <n v="15"/>
    <n v="26108"/>
    <x v="2"/>
    <x v="1"/>
    <x v="1"/>
    <x v="8"/>
  </r>
  <r>
    <s v="SDE+ 2020 I"/>
    <s v="SDE2016043"/>
    <s v="Zon"/>
    <s v="2020 Zon-PV &gt;= 15 kWp en &lt; 1 MWp"/>
    <s v="***"/>
    <s v="***"/>
    <s v="7751**"/>
    <s v="DALEN"/>
    <s v="Drenthe"/>
    <n v="0.16"/>
    <n v="152"/>
    <n v="15"/>
    <n v="114000"/>
    <x v="2"/>
    <x v="1"/>
    <x v="1"/>
    <x v="10"/>
  </r>
  <r>
    <s v="SDE+ 2020 I"/>
    <s v="SDE2016196"/>
    <s v="Zon"/>
    <s v="2020 Zon-PV &gt;= 15 kWp en &lt; 1 MWp"/>
    <s v="Siesling B.V."/>
    <s v="Burg. J.G. Legroweg 66a"/>
    <s v="9761TD"/>
    <s v="EELDE"/>
    <s v="Drenthe"/>
    <n v="0.06"/>
    <n v="57"/>
    <n v="15"/>
    <n v="32490"/>
    <x v="2"/>
    <x v="1"/>
    <x v="1"/>
    <x v="8"/>
  </r>
  <r>
    <s v="SDE+ 2020 I"/>
    <s v="SDE2016222"/>
    <s v="Zon"/>
    <s v="2020 Zon-PV &gt;= 15 kWp en &lt; 1 MWp"/>
    <s v="Interzorg - De Hoprank"/>
    <s v="Hoofdstraat 21"/>
    <s v="9321CC"/>
    <s v="PEIZE"/>
    <s v="Drenthe"/>
    <n v="0.152"/>
    <n v="144.4"/>
    <n v="15"/>
    <n v="88806"/>
    <x v="2"/>
    <x v="1"/>
    <x v="1"/>
    <x v="6"/>
  </r>
  <r>
    <s v="SDE+ 2020 I"/>
    <s v="SDE2016301"/>
    <s v="Zon"/>
    <s v="2020 Zon-PV &gt;= 15 kWp en &lt; 1 MWp"/>
    <s v="***"/>
    <s v="***"/>
    <s v="9301**"/>
    <s v="RODEN"/>
    <s v="Drenthe"/>
    <n v="0.125"/>
    <n v="118.56"/>
    <n v="15"/>
    <n v="72915"/>
    <x v="2"/>
    <x v="1"/>
    <x v="1"/>
    <x v="6"/>
  </r>
  <r>
    <s v="SDE+ 2020 I"/>
    <s v="SDE2016396"/>
    <s v="Zon"/>
    <s v="2020 Zon-PV &gt;= 15 kWp en &lt; 1 MWp"/>
    <s v="ZonWind Capital Partners N.V."/>
    <s v="de Holwert 3"/>
    <s v="7741KC"/>
    <s v="COEVORDEN"/>
    <s v="Drenthe"/>
    <n v="0.44600000000000001"/>
    <n v="423.7"/>
    <n v="15"/>
    <n v="247865"/>
    <x v="2"/>
    <x v="1"/>
    <x v="1"/>
    <x v="10"/>
  </r>
  <r>
    <s v="SDE+ 2020 I"/>
    <s v="SDE2016517"/>
    <s v="Zon"/>
    <s v="2020 Zon-PV &gt;= 15 kWp en &lt; 1 MWp"/>
    <s v="Pathuis en partners B.V."/>
    <s v="Minister Cremerstraat 8"/>
    <s v="9491TJ"/>
    <s v="ZEIJEN"/>
    <s v="Drenthe"/>
    <n v="0.27"/>
    <n v="256.5"/>
    <n v="15"/>
    <n v="196223"/>
    <x v="2"/>
    <x v="1"/>
    <x v="1"/>
    <x v="8"/>
  </r>
  <r>
    <s v="SDE+ 2020 I"/>
    <s v="SDE2016520"/>
    <s v="Zon"/>
    <s v="2020 Zon-PV &gt;= 15 kWp en &lt; 1 MWp"/>
    <s v="Handels- en Verhuurbedrijf Krans B.V."/>
    <s v="Wagenmakerstraat 9"/>
    <s v="9403VC"/>
    <s v="ASSEN"/>
    <s v="Drenthe"/>
    <n v="7.4999999999999997E-2"/>
    <n v="71.25"/>
    <n v="15"/>
    <n v="54507"/>
    <x v="2"/>
    <x v="1"/>
    <x v="1"/>
    <x v="4"/>
  </r>
  <r>
    <s v="SDE+ 2020 I"/>
    <s v="SDE2016526"/>
    <s v="Wind op land"/>
    <s v="2020 Wind op land"/>
    <s v="***"/>
    <s v="***"/>
    <s v="7961**"/>
    <s v="RUINERWOLD"/>
    <s v="Drenthe"/>
    <n v="1.4999999999999999E-2"/>
    <n v="29.2"/>
    <n v="15"/>
    <n v="8322"/>
    <x v="1"/>
    <x v="1"/>
    <x v="1"/>
    <x v="9"/>
  </r>
  <r>
    <s v="SDE+ 2020 I"/>
    <s v="SDE2016563"/>
    <s v="Geothermie warmte"/>
    <s v="2020 Geothermie ombouw van gas- en/of olieputten"/>
    <s v="Aardwarmte Klazienaveen B.V."/>
    <s v="Aardwarmte Klazienaveen - EMM 16"/>
    <s v="-"/>
    <s v="EMMEN"/>
    <s v="Drenthe"/>
    <n v="12.81"/>
    <n v="76860"/>
    <n v="15"/>
    <n v="31128300"/>
    <x v="1"/>
    <x v="1"/>
    <x v="1"/>
    <x v="2"/>
  </r>
  <r>
    <s v="SDE+ 2020 I"/>
    <s v="SDE2016571"/>
    <s v="Zon"/>
    <s v="2020 Zon-PV &gt;= 15 kWp en &lt; 1 MWp"/>
    <s v="Univé Diensten"/>
    <s v="Jan Bommerstraat 4"/>
    <s v="9402NR"/>
    <s v="ASSEN"/>
    <s v="Drenthe"/>
    <n v="0.13200000000000001"/>
    <n v="125.4"/>
    <n v="15"/>
    <n v="94050"/>
    <x v="2"/>
    <x v="1"/>
    <x v="1"/>
    <x v="4"/>
  </r>
  <r>
    <s v="SDE+ 2020 I"/>
    <s v="SDE2016738"/>
    <s v="Zon"/>
    <s v="2020 Zon-PV &gt;= 15 kWp en &lt; 1 MWp"/>
    <s v="Univé Diensten"/>
    <s v="Molenberg 2"/>
    <s v="9467PP"/>
    <s v="ANLOO"/>
    <s v="Drenthe"/>
    <n v="0.30499999999999999"/>
    <n v="289.67399999999998"/>
    <n v="15"/>
    <n v="217256"/>
    <x v="2"/>
    <x v="1"/>
    <x v="1"/>
    <x v="7"/>
  </r>
  <r>
    <s v="SDE+ 2020 I"/>
    <s v="SDE2016748"/>
    <s v="Zon"/>
    <s v="2020 Zon-PV &gt;= 15 kWp en &lt; 1 MWp"/>
    <s v="De Hees B.V."/>
    <s v="Hees 19"/>
    <s v="7963PA"/>
    <s v="RUINEN"/>
    <s v="Drenthe"/>
    <n v="0.2"/>
    <n v="190"/>
    <n v="15"/>
    <n v="145350"/>
    <x v="2"/>
    <x v="1"/>
    <x v="1"/>
    <x v="9"/>
  </r>
  <r>
    <s v="SDE+ 2020 I"/>
    <s v="SDE2016878"/>
    <s v="Zon"/>
    <s v="2020 Zon-PV &gt;= 15 kWp en &lt; 1 MWp"/>
    <s v="***"/>
    <s v="***"/>
    <s v="9488**"/>
    <s v="ZEIJERVELD"/>
    <s v="Drenthe"/>
    <n v="0.26"/>
    <n v="247"/>
    <n v="15"/>
    <n v="185250"/>
    <x v="2"/>
    <x v="1"/>
    <x v="1"/>
    <x v="4"/>
  </r>
  <r>
    <s v="SDE+ 2020 I"/>
    <s v="SDE2016884"/>
    <s v="Zon"/>
    <s v="2020 Zon-PV &gt;= 15 kWp en &lt; 1 MWp"/>
    <s v="***"/>
    <s v="***"/>
    <s v="7753**"/>
    <s v="DALERPEEL"/>
    <s v="Drenthe"/>
    <n v="0.13100000000000001"/>
    <n v="124.84400000000001"/>
    <n v="15"/>
    <n v="76780"/>
    <x v="2"/>
    <x v="1"/>
    <x v="1"/>
    <x v="10"/>
  </r>
  <r>
    <s v="SDE+ 2020 I"/>
    <s v="SDE2016916"/>
    <s v="Zon"/>
    <s v="2020 Zon-PV &gt;= 15 kWp en &lt; 1 MWp"/>
    <s v="V.D.H. Products B.V."/>
    <s v="Produktieweg 1-300"/>
    <s v="9301ZS"/>
    <s v="RODEN"/>
    <s v="Drenthe"/>
    <n v="0.3"/>
    <n v="285"/>
    <n v="15"/>
    <n v="175275"/>
    <x v="2"/>
    <x v="1"/>
    <x v="1"/>
    <x v="6"/>
  </r>
  <r>
    <s v="SDE+ 2020 I"/>
    <s v="SDE2017087"/>
    <s v="Zon"/>
    <s v="2020 Zon-PV &gt;= 15 kWp en &lt; 1 MWp"/>
    <s v="Dorenbos Onroerend Goed B.V."/>
    <s v="Westeind 26"/>
    <s v="9331CB"/>
    <s v="NORG"/>
    <s v="Drenthe"/>
    <n v="0.152"/>
    <n v="144.351"/>
    <n v="15"/>
    <n v="88776"/>
    <x v="2"/>
    <x v="1"/>
    <x v="1"/>
    <x v="6"/>
  </r>
  <r>
    <s v="SDE+ 2020 I"/>
    <s v="SDE2017141"/>
    <s v="Zon"/>
    <s v="2020 Zon-PV &gt;= 1 MWp daksystemen"/>
    <s v="Slim Met Energie B.V."/>
    <s v="Borgstee 2-16"/>
    <s v="9403TV"/>
    <s v="ASSEN"/>
    <s v="Drenthe"/>
    <n v="1.423"/>
    <n v="1351.85"/>
    <n v="15"/>
    <n v="831388"/>
    <x v="2"/>
    <x v="1"/>
    <x v="1"/>
    <x v="4"/>
  </r>
  <r>
    <s v="SDE+ 2020 I"/>
    <s v="SDE2017187"/>
    <s v="Zon"/>
    <s v="2020 Zon-PV &gt;= 15 kWp en &lt; 1 MWp"/>
    <s v="TCA Group B.V"/>
    <s v="A.H.G. Fokkerstraat 22a"/>
    <s v="9403AP"/>
    <s v="ASSEN"/>
    <s v="Drenthe"/>
    <n v="0.19900000000000001"/>
    <n v="189.05"/>
    <n v="15"/>
    <n v="144624"/>
    <x v="2"/>
    <x v="1"/>
    <x v="1"/>
    <x v="4"/>
  </r>
  <r>
    <s v="SDE+ 2020 I"/>
    <s v="SDE2017364"/>
    <s v="Zon"/>
    <s v="2020 Zon-PV &gt;= 15 kWp en &lt; 1 MWp"/>
    <s v="***"/>
    <s v="***"/>
    <s v="9405**"/>
    <s v="ASSEN"/>
    <s v="Drenthe"/>
    <n v="3.7999999999999999E-2"/>
    <n v="36.556000000000004"/>
    <n v="15"/>
    <n v="16999"/>
    <x v="2"/>
    <x v="1"/>
    <x v="1"/>
    <x v="4"/>
  </r>
  <r>
    <s v="SDE+ 2020 I"/>
    <s v="SDE2017366"/>
    <s v="Zon"/>
    <s v="2020 Zon-PV &gt;= 1 MWp daksystemen"/>
    <s v="Rabo Vastgoed Lease B.V."/>
    <s v="Oosteinde 16"/>
    <s v="9301ZP"/>
    <s v="RODEN"/>
    <s v="Drenthe"/>
    <n v="2.1389999999999998"/>
    <n v="2031.8220000000001"/>
    <n v="15"/>
    <n v="1036230"/>
    <x v="2"/>
    <x v="1"/>
    <x v="1"/>
    <x v="6"/>
  </r>
  <r>
    <s v="SDE+ 2020 I"/>
    <s v="SDE2017478"/>
    <s v="Zon"/>
    <s v="2020 Zon-PV &gt;= 15 kWp en &lt; 1 MWp"/>
    <s v="Univé Diensten"/>
    <s v="Jan Bommerstraat 2b"/>
    <s v="9402NR"/>
    <s v="ASSEN"/>
    <s v="Drenthe"/>
    <n v="4.2999999999999997E-2"/>
    <n v="40.85"/>
    <n v="15"/>
    <n v="30638"/>
    <x v="2"/>
    <x v="1"/>
    <x v="1"/>
    <x v="4"/>
  </r>
  <r>
    <s v="SDE+ 2020 I"/>
    <s v="SDE2017614"/>
    <s v="Zon"/>
    <s v="2020 Zon-PV &gt;= 15 kWp en &lt; 1 MWp"/>
    <s v="Univé Diensten"/>
    <s v="Jan Bommerstraat 2c"/>
    <s v="9402NR"/>
    <s v="ASSEN"/>
    <s v="Drenthe"/>
    <n v="0.13900000000000001"/>
    <n v="132.05000000000001"/>
    <n v="15"/>
    <n v="99038"/>
    <x v="2"/>
    <x v="1"/>
    <x v="1"/>
    <x v="4"/>
  </r>
  <r>
    <s v="SDE+ 2020 I"/>
    <s v="SDE2017659"/>
    <s v="Zon"/>
    <s v="2020 Zon-PV &gt;= 15 kWp en &lt; 1 MWp"/>
    <s v="De Mars Beheer B.V."/>
    <s v="De Mars 9"/>
    <s v="7742PT"/>
    <s v="COEVORDEN"/>
    <s v="Drenthe"/>
    <n v="0.499"/>
    <n v="474.05"/>
    <n v="15"/>
    <n v="291541"/>
    <x v="2"/>
    <x v="1"/>
    <x v="1"/>
    <x v="10"/>
  </r>
  <r>
    <s v="SDE+ 2020 I"/>
    <s v="SDE2018257"/>
    <s v="Zon"/>
    <s v="2020 Zon-PV &gt;= 15 kWp en &lt; 1 MWp"/>
    <s v="***"/>
    <s v="***"/>
    <s v="9491**"/>
    <s v="ZEIJEN"/>
    <s v="Drenthe"/>
    <n v="0.25"/>
    <n v="237.5"/>
    <n v="15"/>
    <n v="174563"/>
    <x v="2"/>
    <x v="1"/>
    <x v="1"/>
    <x v="8"/>
  </r>
  <r>
    <s v="SDE+ 2020 I"/>
    <s v="SDE2018279"/>
    <s v="Zon"/>
    <s v="2020 Zon-PV &gt;= 15 kWp en &lt; 1 MWp"/>
    <s v="***"/>
    <s v="***"/>
    <s v="9495**"/>
    <s v="WINDE"/>
    <s v="Drenthe"/>
    <n v="0.17"/>
    <n v="161.5"/>
    <n v="15"/>
    <n v="121125"/>
    <x v="2"/>
    <x v="1"/>
    <x v="1"/>
    <x v="8"/>
  </r>
  <r>
    <s v="SDE+ 2020 I"/>
    <s v="SDE2018491"/>
    <s v="Zon"/>
    <s v="2020 Zon-PV &gt;= 15 kWp en &lt; 1 MWp"/>
    <s v="Rooftop Energy B.V."/>
    <s v="2e Energieweg 20"/>
    <s v="9301LL"/>
    <s v="RODEN"/>
    <s v="Drenthe"/>
    <n v="0.79"/>
    <n v="750.5"/>
    <n v="15"/>
    <n v="630420"/>
    <x v="2"/>
    <x v="1"/>
    <x v="1"/>
    <x v="6"/>
  </r>
  <r>
    <s v="SDE+ 2020 I"/>
    <s v="SDE2018521"/>
    <s v="Zon"/>
    <s v="2020 Zon-PV &gt;= 15 kWp en &lt; 1 MWp"/>
    <s v="***"/>
    <s v="***"/>
    <s v="9481**"/>
    <s v="VRIES"/>
    <s v="Drenthe"/>
    <n v="0.23499999999999999"/>
    <n v="223.25"/>
    <n v="15"/>
    <n v="184182"/>
    <x v="2"/>
    <x v="1"/>
    <x v="1"/>
    <x v="8"/>
  </r>
  <r>
    <s v="SDE+ 2020 I"/>
    <s v="SDE2018646"/>
    <s v="Zon"/>
    <s v="2020 Zon-PV &gt;= 15 kWp en &lt; 1 MWp"/>
    <s v="***"/>
    <s v="***"/>
    <s v="9403**"/>
    <s v="ASSEN"/>
    <s v="Drenthe"/>
    <n v="7.1999999999999995E-2"/>
    <n v="67.924999999999997"/>
    <n v="15"/>
    <n v="51963"/>
    <x v="2"/>
    <x v="1"/>
    <x v="1"/>
    <x v="4"/>
  </r>
  <r>
    <s v="SDE+ 2020 I"/>
    <s v="SDE2018662"/>
    <s v="Zon"/>
    <s v="2020 Zon-PV &gt;= 15 kWp en &lt; 1 MWp"/>
    <s v="***"/>
    <s v="***"/>
    <s v="9411**"/>
    <s v="BEILEN"/>
    <s v="Drenthe"/>
    <n v="0.03"/>
    <n v="28.5"/>
    <n v="15"/>
    <n v="21803"/>
    <x v="2"/>
    <x v="1"/>
    <x v="1"/>
    <x v="5"/>
  </r>
  <r>
    <s v="SDE+ 2020 I"/>
    <s v="SDE2018779"/>
    <s v="Zon"/>
    <s v="2020 Zon-PV &gt;= 15 kWp en &lt; 1 MWp"/>
    <s v="Greenheart-Premiums B.V."/>
    <s v="Phileas Foggstraat 34"/>
    <s v="7825AK"/>
    <s v="EMMEN"/>
    <s v="Drenthe"/>
    <n v="0.05"/>
    <n v="47.5"/>
    <n v="15"/>
    <n v="35625"/>
    <x v="2"/>
    <x v="1"/>
    <x v="1"/>
    <x v="2"/>
  </r>
  <r>
    <s v="SDE+ 2020 I"/>
    <s v="SDE2018886"/>
    <s v="Zon"/>
    <s v="2020 Zon-PV &gt;= 15 kWp en &lt; 1 MWp"/>
    <s v="Univé Diensten"/>
    <s v="Oostereind 10"/>
    <s v="9444XD"/>
    <s v="GROLLOO"/>
    <s v="Drenthe"/>
    <n v="0.38700000000000001"/>
    <n v="368.04899999999998"/>
    <n v="15"/>
    <n v="276037"/>
    <x v="2"/>
    <x v="1"/>
    <x v="1"/>
    <x v="7"/>
  </r>
  <r>
    <s v="SDE+ 2020 I"/>
    <s v="SDE2018916"/>
    <s v="Zon"/>
    <s v="2020 Zon-PV &gt;= 15 kWp en &lt; 1 MWp"/>
    <s v="***"/>
    <s v="***"/>
    <s v="7841**"/>
    <s v="SLEEN"/>
    <s v="Drenthe"/>
    <n v="0.1"/>
    <n v="95.094999999999999"/>
    <n v="15"/>
    <n v="58484"/>
    <x v="2"/>
    <x v="1"/>
    <x v="1"/>
    <x v="10"/>
  </r>
  <r>
    <s v="SDE+ 2020 I"/>
    <s v="SDE2018962"/>
    <s v="Zon"/>
    <s v="2020 Zon-PV &gt;= 15 kWp en &lt; 1 MWp"/>
    <s v="***"/>
    <s v="***"/>
    <s v="7741**"/>
    <s v="COEVORDEN"/>
    <s v="Drenthe"/>
    <n v="0.29199999999999998"/>
    <n v="277.39999999999998"/>
    <n v="15"/>
    <n v="199728"/>
    <x v="2"/>
    <x v="1"/>
    <x v="1"/>
    <x v="10"/>
  </r>
  <r>
    <s v="SDE+ 2020 I"/>
    <s v="SDE2018991"/>
    <s v="Zon"/>
    <s v="2020 Zon-PV &gt;= 15 kWp en &lt; 1 MWp"/>
    <s v="***"/>
    <s v="***"/>
    <s v="7741**"/>
    <s v="COEVORDEN"/>
    <s v="Drenthe"/>
    <n v="6.3E-2"/>
    <n v="59.497"/>
    <n v="15"/>
    <n v="36591"/>
    <x v="2"/>
    <x v="1"/>
    <x v="1"/>
    <x v="10"/>
  </r>
  <r>
    <s v="SDE+ 2020 I"/>
    <s v="SDE2019321"/>
    <s v="Zon"/>
    <s v="2020 Zon-PV &gt;= 15 kWp en &lt; 1 MWp"/>
    <s v="Stichting Molenduinbad Norg"/>
    <s v="Eenerstraat 52"/>
    <s v="9331HD"/>
    <s v="NORG"/>
    <s v="Drenthe"/>
    <n v="0.14499999999999999"/>
    <n v="137.75"/>
    <n v="15"/>
    <n v="84717"/>
    <x v="2"/>
    <x v="1"/>
    <x v="1"/>
    <x v="6"/>
  </r>
  <r>
    <s v="SDE+ 2020 I"/>
    <s v="SDE2019355"/>
    <s v="Zon"/>
    <s v="2020 Zon-PV &gt;= 1 MWp daksystemen"/>
    <s v="Morssinkhof Plastics Emmen B.V."/>
    <s v="Eerste Bokslootweg 17"/>
    <s v="7821AT"/>
    <s v="EMMEN"/>
    <s v="Drenthe"/>
    <n v="1.25"/>
    <n v="1187.5"/>
    <n v="15"/>
    <n v="712500"/>
    <x v="2"/>
    <x v="1"/>
    <x v="1"/>
    <x v="2"/>
  </r>
  <r>
    <s v="SDE+ 2020 I"/>
    <s v="SDE2019442"/>
    <s v="Zon"/>
    <s v="2020 Zon-PV &gt;= 15 kWp en &lt; 1 MWp"/>
    <s v="Kruit Antennebouw B.V."/>
    <s v="Marwijksoord 8"/>
    <s v="9448XB"/>
    <s v="MARWIJKSOORD"/>
    <s v="Drenthe"/>
    <n v="0.128"/>
    <n v="121.6"/>
    <n v="15"/>
    <n v="98496"/>
    <x v="2"/>
    <x v="1"/>
    <x v="1"/>
    <x v="7"/>
  </r>
  <r>
    <s v="SDE+ 2020 I"/>
    <s v="SDE2019478"/>
    <s v="Zon"/>
    <s v="2020 Zon-PV &gt;= 15 kWp en &lt; 1 MWp"/>
    <s v="Bio Energy Coevorden B.V."/>
    <s v="Berlijnse weg 1"/>
    <s v="7742NB"/>
    <s v="COEVORDEN"/>
    <s v="Drenthe"/>
    <n v="0.499"/>
    <n v="474.05"/>
    <n v="15"/>
    <n v="291541"/>
    <x v="2"/>
    <x v="1"/>
    <x v="1"/>
    <x v="10"/>
  </r>
  <r>
    <s v="SDE+ 2020 I"/>
    <s v="SDE2019679"/>
    <s v="Zon"/>
    <s v="2020 Zon-PV &gt;= 15 kWp en &lt; 1 MWp"/>
    <s v="Nijman Belned B.V."/>
    <s v="Edisonweg 9"/>
    <s v="7741KS"/>
    <s v="COEVORDEN"/>
    <s v="Drenthe"/>
    <n v="0.13300000000000001"/>
    <n v="126.145"/>
    <n v="15"/>
    <n v="77580"/>
    <x v="2"/>
    <x v="1"/>
    <x v="1"/>
    <x v="10"/>
  </r>
  <r>
    <s v="SDE+ 2020 I"/>
    <s v="SDE2019703"/>
    <s v="Zon"/>
    <s v="2020 Zon-PV &gt;= 15 kWp en &lt; 1 MWp"/>
    <s v="Coöperatieve vereniging NLD energie U.A."/>
    <s v="Ceintuurbaan Noord 122"/>
    <s v="9301NZ"/>
    <s v="RODEN"/>
    <s v="Drenthe"/>
    <n v="0.14799999999999999"/>
    <n v="140.6"/>
    <n v="15"/>
    <n v="82251"/>
    <x v="2"/>
    <x v="1"/>
    <x v="1"/>
    <x v="6"/>
  </r>
  <r>
    <s v="SDE+ 2020 I"/>
    <s v="SDE2019745"/>
    <s v="Zon"/>
    <s v="2020 Zon-PV &gt;= 15 kWp en &lt; 1 MWp"/>
    <s v="Asser Glas- en Verfhandel B.V."/>
    <s v="Dr. A.F. Philipsweg 17"/>
    <s v="9403AC"/>
    <s v="ASSEN"/>
    <s v="Drenthe"/>
    <n v="0.17499999999999999"/>
    <n v="166.25"/>
    <n v="15"/>
    <n v="122194"/>
    <x v="2"/>
    <x v="1"/>
    <x v="1"/>
    <x v="4"/>
  </r>
  <r>
    <s v="SDE+ 2020 I"/>
    <s v="SDE2019799"/>
    <s v="Zon"/>
    <s v="2020 Zon-PV &gt;= 15 kWp en &lt; 1 MWp"/>
    <s v="Zijl Assurantiën B.V."/>
    <s v="Exportweg 8"/>
    <s v="9482WP"/>
    <s v="TYNAARLO"/>
    <s v="Drenthe"/>
    <n v="9.9000000000000005E-2"/>
    <n v="94.05"/>
    <n v="15"/>
    <n v="71949"/>
    <x v="2"/>
    <x v="1"/>
    <x v="1"/>
    <x v="8"/>
  </r>
  <r>
    <s v="SDE+ 2020 I"/>
    <s v="SDE2019901"/>
    <s v="Zon"/>
    <s v="2020 Zon-PV &gt;= 15 kWp en &lt; 1 MWp"/>
    <s v="Enie.nl Dakhuur I B.V."/>
    <s v="Spanjelaan 8"/>
    <s v="9403DP"/>
    <s v="ASSEN"/>
    <s v="Drenthe"/>
    <n v="0.30599999999999999"/>
    <n v="290.89000000000004"/>
    <n v="15"/>
    <n v="178898"/>
    <x v="2"/>
    <x v="1"/>
    <x v="1"/>
    <x v="4"/>
  </r>
  <r>
    <s v="SDE+ 2020 I"/>
    <s v="SDE2019904"/>
    <s v="Zon"/>
    <s v="2020 Zon-PV &gt;= 15 kWp en &lt; 1 MWp"/>
    <s v="Univé Diensten"/>
    <s v="Jan Bommerstraat 4"/>
    <s v="9402NR"/>
    <s v="ASSEN"/>
    <s v="Drenthe"/>
    <n v="0.13"/>
    <n v="123.5"/>
    <n v="15"/>
    <n v="92625"/>
    <x v="2"/>
    <x v="1"/>
    <x v="1"/>
    <x v="4"/>
  </r>
  <r>
    <s v="SDE+ 2020 I"/>
    <s v="SDE2019913"/>
    <s v="Zon"/>
    <s v="2020 Zon-PV &gt;= 15 kWp en &lt; 1 MWp"/>
    <s v="***"/>
    <s v="***"/>
    <s v="9421**"/>
    <s v="BOVENSMILDE"/>
    <s v="Drenthe"/>
    <n v="0.2"/>
    <n v="190.16199999999998"/>
    <n v="15"/>
    <n v="116950"/>
    <x v="2"/>
    <x v="1"/>
    <x v="1"/>
    <x v="5"/>
  </r>
  <r>
    <s v="SDE+ 2020 I"/>
    <s v="SDE2019975"/>
    <s v="Zon"/>
    <s v="2020 Zon-PV &gt;= 15 kWp en &lt; 1 MWp"/>
    <s v="***"/>
    <s v="***"/>
    <s v="9493**"/>
    <s v="DE PUNT"/>
    <s v="Drenthe"/>
    <n v="0.309"/>
    <n v="293.55"/>
    <n v="15"/>
    <n v="220163"/>
    <x v="2"/>
    <x v="1"/>
    <x v="1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s v="1680wind1"/>
    <s v="OM1.1"/>
    <x v="0"/>
    <x v="0"/>
    <n v="3.9"/>
    <n v="1.3259999999999999E-2"/>
  </r>
  <r>
    <s v="1680wind10"/>
    <s v="OM-2.3"/>
    <x v="0"/>
    <x v="0"/>
    <n v="3.9"/>
    <n v="1.3259999999999999E-2"/>
  </r>
  <r>
    <s v="1680wind11"/>
    <s v="OM-2.4"/>
    <x v="0"/>
    <x v="0"/>
    <n v="3.9"/>
    <n v="1.3259999999999999E-2"/>
  </r>
  <r>
    <s v="1680wind12"/>
    <s v="OM-2.5"/>
    <x v="0"/>
    <x v="0"/>
    <n v="3.9"/>
    <n v="1.3259999999999999E-2"/>
  </r>
  <r>
    <s v="1680wind13"/>
    <s v="OM-2.6"/>
    <x v="0"/>
    <x v="0"/>
    <n v="3.9"/>
    <n v="1.3259999999999999E-2"/>
  </r>
  <r>
    <s v="1680wind14"/>
    <s v="OM-2.7"/>
    <x v="0"/>
    <x v="0"/>
    <n v="3.9"/>
    <n v="1.3259999999999999E-2"/>
  </r>
  <r>
    <s v="1680wind15"/>
    <s v="OM-2.8"/>
    <x v="0"/>
    <x v="0"/>
    <n v="3.9"/>
    <n v="1.3259999999999999E-2"/>
  </r>
  <r>
    <s v="1680wind16"/>
    <s v="OM-2.9"/>
    <x v="0"/>
    <x v="0"/>
    <n v="3.9"/>
    <n v="1.3259999999999999E-2"/>
  </r>
  <r>
    <s v="1680wind2"/>
    <s v="OM1.2"/>
    <x v="0"/>
    <x v="0"/>
    <n v="3.9"/>
    <n v="1.3259999999999999E-2"/>
  </r>
  <r>
    <s v="1680wind3"/>
    <s v="OM1.3"/>
    <x v="0"/>
    <x v="0"/>
    <n v="3.9"/>
    <n v="1.3259999999999999E-2"/>
  </r>
  <r>
    <s v="1680wind4"/>
    <s v="OM1.4"/>
    <x v="0"/>
    <x v="0"/>
    <n v="3.9"/>
    <n v="1.3259999999999999E-2"/>
  </r>
  <r>
    <s v="1680wind5"/>
    <s v="OM1.5"/>
    <x v="0"/>
    <x v="0"/>
    <n v="3.9"/>
    <n v="1.3259999999999999E-2"/>
  </r>
  <r>
    <s v="1680wind6"/>
    <s v="OM1.6"/>
    <x v="0"/>
    <x v="0"/>
    <n v="3.9"/>
    <n v="1.3259999999999999E-2"/>
  </r>
  <r>
    <s v="1680wind7"/>
    <s v="OM1.7"/>
    <x v="0"/>
    <x v="0"/>
    <n v="3.9"/>
    <n v="1.3259999999999999E-2"/>
  </r>
  <r>
    <s v="1680wind8"/>
    <s v="OM-2.1"/>
    <x v="0"/>
    <x v="0"/>
    <n v="3.9"/>
    <n v="1.3259999999999999E-2"/>
  </r>
  <r>
    <s v="1680wind9"/>
    <s v="OM-2.2"/>
    <x v="0"/>
    <x v="0"/>
    <n v="3.9"/>
    <n v="1.3259999999999999E-2"/>
  </r>
  <r>
    <s v="1681wind1"/>
    <s v="DEE-1.1"/>
    <x v="1"/>
    <x v="0"/>
    <n v="3.9"/>
    <n v="1.3259999999999999E-2"/>
  </r>
  <r>
    <s v="1681wind10"/>
    <s v="DEE-2.1"/>
    <x v="1"/>
    <x v="0"/>
    <n v="3.9"/>
    <n v="1.3259999999999999E-2"/>
  </r>
  <r>
    <s v="1681wind11"/>
    <s v="DEE-2.2"/>
    <x v="1"/>
    <x v="0"/>
    <n v="3.9"/>
    <n v="1.3259999999999999E-2"/>
  </r>
  <r>
    <s v="1681wind12"/>
    <s v="DEE-2.3"/>
    <x v="1"/>
    <x v="0"/>
    <n v="3.9"/>
    <n v="1.3259999999999999E-2"/>
  </r>
  <r>
    <s v="1681wind13"/>
    <s v="DEE-2.4"/>
    <x v="1"/>
    <x v="0"/>
    <n v="3.9"/>
    <n v="1.3259999999999999E-2"/>
  </r>
  <r>
    <s v="1681wind14"/>
    <s v="DEE-2.5"/>
    <x v="1"/>
    <x v="0"/>
    <n v="3.9"/>
    <n v="1.3259999999999999E-2"/>
  </r>
  <r>
    <s v="1681wind15"/>
    <s v="DEE-2.6"/>
    <x v="1"/>
    <x v="0"/>
    <n v="3.9"/>
    <n v="1.3259999999999999E-2"/>
  </r>
  <r>
    <s v="1681wind16"/>
    <s v="DEE-2.7"/>
    <x v="1"/>
    <x v="0"/>
    <n v="3.9"/>
    <n v="1.3259999999999999E-2"/>
  </r>
  <r>
    <s v="1681wind17"/>
    <s v="RH-1.1"/>
    <x v="1"/>
    <x v="0"/>
    <n v="3.9"/>
    <n v="1.3259999999999999E-2"/>
  </r>
  <r>
    <s v="1681wind18"/>
    <s v="RH-1.2"/>
    <x v="1"/>
    <x v="0"/>
    <n v="3.9"/>
    <n v="1.3259999999999999E-2"/>
  </r>
  <r>
    <s v="1681wind19"/>
    <s v="RH-1.3"/>
    <x v="1"/>
    <x v="0"/>
    <n v="3.9"/>
    <n v="1.3259999999999999E-2"/>
  </r>
  <r>
    <s v="1681wind2"/>
    <s v="DEE-1.2"/>
    <x v="1"/>
    <x v="0"/>
    <n v="3.9"/>
    <n v="1.3259999999999999E-2"/>
  </r>
  <r>
    <s v="1681wind20"/>
    <s v="RH-1.4"/>
    <x v="1"/>
    <x v="0"/>
    <n v="3.9"/>
    <n v="1.3259999999999999E-2"/>
  </r>
  <r>
    <s v="1681wind21"/>
    <s v="RH-1.5"/>
    <x v="1"/>
    <x v="0"/>
    <n v="3.9"/>
    <n v="1.3259999999999999E-2"/>
  </r>
  <r>
    <s v="1681wind22"/>
    <s v="RH-1.6"/>
    <x v="1"/>
    <x v="0"/>
    <n v="3.9"/>
    <n v="1.3259999999999999E-2"/>
  </r>
  <r>
    <s v="1681wind23"/>
    <s v="RH-1.7"/>
    <x v="1"/>
    <x v="0"/>
    <n v="3.9"/>
    <n v="1.3259999999999999E-2"/>
  </r>
  <r>
    <s v="1681wind24"/>
    <s v="RH-3.2"/>
    <x v="1"/>
    <x v="0"/>
    <n v="3.9"/>
    <n v="1.3259999999999999E-2"/>
  </r>
  <r>
    <s v="1681wind25"/>
    <s v="RH-3.3"/>
    <x v="1"/>
    <x v="0"/>
    <n v="3.9"/>
    <n v="1.3259999999999999E-2"/>
  </r>
  <r>
    <s v="1681wind26"/>
    <s v="RH-3.4"/>
    <x v="1"/>
    <x v="0"/>
    <n v="3.9"/>
    <n v="1.3259999999999999E-2"/>
  </r>
  <r>
    <s v="1681wind27"/>
    <s v="RH-3.5"/>
    <x v="1"/>
    <x v="0"/>
    <n v="3.9"/>
    <n v="1.3259999999999999E-2"/>
  </r>
  <r>
    <s v="1681wind28"/>
    <s v="RH-3.6"/>
    <x v="1"/>
    <x v="0"/>
    <n v="3.9"/>
    <n v="1.3259999999999999E-2"/>
  </r>
  <r>
    <s v="1681wind29"/>
    <s v="DEE-RH-3.1"/>
    <x v="1"/>
    <x v="0"/>
    <n v="3.9"/>
    <n v="1.3259999999999999E-2"/>
  </r>
  <r>
    <s v="1681wind3"/>
    <s v="DEE-1.3"/>
    <x v="1"/>
    <x v="0"/>
    <n v="3.9"/>
    <n v="1.3259999999999999E-2"/>
  </r>
  <r>
    <s v="1681wind4"/>
    <s v="DEE-1.4"/>
    <x v="1"/>
    <x v="0"/>
    <n v="3.9"/>
    <n v="1.3259999999999999E-2"/>
  </r>
  <r>
    <s v="1681wind5"/>
    <s v="DEE-1.5"/>
    <x v="1"/>
    <x v="0"/>
    <n v="3.9"/>
    <n v="1.3259999999999999E-2"/>
  </r>
  <r>
    <s v="1681wind6"/>
    <s v="DEE-1.6"/>
    <x v="1"/>
    <x v="0"/>
    <n v="3.9"/>
    <n v="1.3259999999999999E-2"/>
  </r>
  <r>
    <s v="1681wind7"/>
    <s v="DEE-1.7"/>
    <x v="1"/>
    <x v="0"/>
    <n v="3.9"/>
    <n v="1.3259999999999999E-2"/>
  </r>
  <r>
    <s v="1681wind8"/>
    <s v="DEE-1.8"/>
    <x v="1"/>
    <x v="0"/>
    <n v="3.9"/>
    <n v="1.3259999999999999E-2"/>
  </r>
  <r>
    <s v="1681wind9"/>
    <s v="DEE-1.9"/>
    <x v="1"/>
    <x v="0"/>
    <n v="3.9"/>
    <n v="1.3259999999999999E-2"/>
  </r>
  <r>
    <s v="0109wind1"/>
    <s v="Bril"/>
    <x v="2"/>
    <x v="1"/>
    <n v="3.3"/>
    <n v="9.9000000000000008E-3"/>
  </r>
  <r>
    <s v="0109wind2"/>
    <s v="Defensie3"/>
    <x v="2"/>
    <x v="1"/>
    <n v="3"/>
    <n v="8.9999999999999993E-3"/>
  </r>
  <r>
    <s v="0109wind3"/>
    <s v="Defensie2"/>
    <x v="2"/>
    <x v="1"/>
    <n v="3"/>
    <n v="8.9999999999999993E-3"/>
  </r>
  <r>
    <s v="0109wind4"/>
    <s v="Yard2"/>
    <x v="2"/>
    <x v="1"/>
    <n v="2"/>
    <n v="6.0000000000000001E-3"/>
  </r>
  <r>
    <s v="0109wind5"/>
    <s v="Defensie1"/>
    <x v="2"/>
    <x v="1"/>
    <n v="3"/>
    <n v="8.9999999999999993E-3"/>
  </r>
  <r>
    <s v="0109wind6"/>
    <s v="Yard1"/>
    <x v="2"/>
    <x v="1"/>
    <n v="2"/>
    <n v="6.0000000000000001E-3"/>
  </r>
  <r>
    <s v="0109wind7"/>
    <s v="IAMS"/>
    <x v="2"/>
    <x v="1"/>
    <n v="2.0499999999999998"/>
    <n v="6.1499999999999992E-3"/>
  </r>
  <r>
    <s v="0109wind8"/>
    <s v="Yard3"/>
    <x v="2"/>
    <x v="1"/>
    <n v="2"/>
    <n v="6.0000000000000001E-3"/>
  </r>
  <r>
    <s v="0109wind9"/>
    <s v="Windpark Weijerswold"/>
    <x v="2"/>
    <x v="1"/>
    <n v="3.6"/>
    <n v="1.0800000000000001E-2"/>
  </r>
  <r>
    <s v="0109wind10"/>
    <s v="Windpark Weijerswold"/>
    <x v="2"/>
    <x v="1"/>
    <n v="3.6"/>
    <n v="1.0800000000000001E-2"/>
  </r>
  <r>
    <s v="0109wind11"/>
    <s v="Windpark Weijerswold"/>
    <x v="2"/>
    <x v="1"/>
    <n v="3.6"/>
    <n v="1.0800000000000001E-2"/>
  </r>
  <r>
    <s v="0109wind12"/>
    <s v="Windpark Weijerswold"/>
    <x v="2"/>
    <x v="1"/>
    <n v="3.6"/>
    <n v="1.0800000000000001E-2"/>
  </r>
  <r>
    <s v="0109wind13"/>
    <s v="Windpark Hulteweg"/>
    <x v="2"/>
    <x v="1"/>
    <n v="3.2"/>
    <n v="9.5999999999999992E-3"/>
  </r>
  <r>
    <s v="0109wind14"/>
    <s v="Windpark Hulteweg"/>
    <x v="2"/>
    <x v="1"/>
    <n v="3.6"/>
    <n v="1.0800000000000001E-2"/>
  </r>
  <r>
    <s v="0109wind15"/>
    <s v="Windpark Hulteweg"/>
    <x v="2"/>
    <x v="1"/>
    <n v="3.2"/>
    <n v="9.5999999999999992E-3"/>
  </r>
  <r>
    <s v="0114wind1"/>
    <s v="Windpark Pottendijk"/>
    <x v="3"/>
    <x v="2"/>
    <n v="3.6"/>
    <n v="1.0800000000000001E-2"/>
  </r>
  <r>
    <s v="0114wind10"/>
    <s v="Windpark Pottendijk"/>
    <x v="3"/>
    <x v="2"/>
    <n v="3.6"/>
    <n v="1.0800000000000001E-2"/>
  </r>
  <r>
    <s v="0114wind11"/>
    <s v="Windpark Pottendijk"/>
    <x v="3"/>
    <x v="2"/>
    <n v="3.6"/>
    <n v="1.0800000000000001E-2"/>
  </r>
  <r>
    <s v="0114wind12"/>
    <s v="Windpark Pottendijk"/>
    <x v="3"/>
    <x v="2"/>
    <n v="3.6"/>
    <n v="1.0800000000000001E-2"/>
  </r>
  <r>
    <s v="0114wind13"/>
    <s v="Windpark Pottendijk"/>
    <x v="3"/>
    <x v="2"/>
    <n v="3.6"/>
    <n v="1.0800000000000001E-2"/>
  </r>
  <r>
    <s v="0114wind14"/>
    <s v="Windpark Pottendijk"/>
    <x v="3"/>
    <x v="2"/>
    <n v="3.6"/>
    <n v="1.0800000000000001E-2"/>
  </r>
  <r>
    <s v="0114wind2"/>
    <s v="Windpark Pottendijk"/>
    <x v="3"/>
    <x v="2"/>
    <n v="3.6"/>
    <n v="1.0800000000000001E-2"/>
  </r>
  <r>
    <s v="0114wind3"/>
    <s v="Windpark Pottendijk"/>
    <x v="3"/>
    <x v="2"/>
    <n v="3.6"/>
    <n v="1.0800000000000001E-2"/>
  </r>
  <r>
    <s v="0114wind4"/>
    <s v="Windpark Pottendijk"/>
    <x v="3"/>
    <x v="2"/>
    <n v="3.6"/>
    <n v="1.0800000000000001E-2"/>
  </r>
  <r>
    <s v="0114wind5"/>
    <s v="Windpark Pottendijk"/>
    <x v="3"/>
    <x v="2"/>
    <n v="3.6"/>
    <n v="1.0800000000000001E-2"/>
  </r>
  <r>
    <s v="0114wind6"/>
    <s v="Windpark Pottendijk"/>
    <x v="3"/>
    <x v="2"/>
    <n v="3.6"/>
    <n v="1.0800000000000001E-2"/>
  </r>
  <r>
    <s v="0114wind7"/>
    <s v="Windpark Pottendijk"/>
    <x v="3"/>
    <x v="2"/>
    <n v="3.6"/>
    <n v="1.0800000000000001E-2"/>
  </r>
  <r>
    <s v="0114wind8"/>
    <s v="Windpark Pottendijk"/>
    <x v="3"/>
    <x v="2"/>
    <n v="3.6"/>
    <n v="1.0800000000000001E-2"/>
  </r>
  <r>
    <s v="0114wind9"/>
    <s v="Windpark Pottendijk"/>
    <x v="3"/>
    <x v="2"/>
    <n v="3.6"/>
    <n v="1.0800000000000001E-2"/>
  </r>
  <r>
    <s v="0114wind15"/>
    <s v="Windpark N34 Emmen"/>
    <x v="3"/>
    <x v="3"/>
    <n v="21"/>
    <n v="6.3E-2"/>
  </r>
  <r>
    <s v="0114wind16"/>
    <s v="Windpark Zwartenbergerweg / SEREH"/>
    <x v="3"/>
    <x v="3"/>
    <n v="24"/>
    <n v="7.1999999999999995E-2"/>
  </r>
  <r>
    <s v="0119wind1"/>
    <s v="Bramenweg"/>
    <x v="4"/>
    <x v="1"/>
    <n v="0.8"/>
    <n v="2.3999999999999998E-3"/>
  </r>
  <r>
    <s v="Koekangerveldweg Koekange"/>
    <s v="Koekangerveldweg Koekange"/>
    <x v="5"/>
    <x v="2"/>
    <m/>
    <n v="2.5000000000000001E-5"/>
  </r>
  <r>
    <s v="Buitenhuizerweg Ruinerwold"/>
    <s v="Buitenhuizerweg Ruinerwold"/>
    <x v="5"/>
    <x v="2"/>
    <m/>
    <n v="2.5000000000000001E-5"/>
  </r>
  <r>
    <s v="Kruisweg Echten"/>
    <s v="Kruisweg Echten"/>
    <x v="5"/>
    <x v="2"/>
    <m/>
    <n v="2.5000000000000001E-5"/>
  </r>
  <r>
    <s v="Bosweg Koekange"/>
    <s v="Bosweg Koekange"/>
    <x v="5"/>
    <x v="2"/>
    <m/>
    <n v="2.5000000000000001E-5"/>
  </r>
  <r>
    <s v="Madeweg Ruinerwold"/>
    <s v="Madeweg Ruinerwold"/>
    <x v="5"/>
    <x v="2"/>
    <m/>
    <n v="2.5000000000000001E-5"/>
  </r>
  <r>
    <s v="Westerweiden Ruinerwold"/>
    <s v="Westerweiden Ruinerwold"/>
    <x v="5"/>
    <x v="2"/>
    <m/>
    <n v="2.5000000000000001E-5"/>
  </r>
  <r>
    <s v="Wolddijk Ruinerwold"/>
    <s v="Wolddijk Ruinerwold"/>
    <x v="5"/>
    <x v="2"/>
    <m/>
    <n v="2.5000000000000001E-5"/>
  </r>
  <r>
    <s v="Kleefegge Zuidwolde"/>
    <s v="Kleefegge Zuidwolde"/>
    <x v="5"/>
    <x v="1"/>
    <m/>
    <n v="2.5000000000000001E-5"/>
  </r>
  <r>
    <s v="Oshaarseweg Echten"/>
    <s v="Oshaarseweg Echten"/>
    <x v="5"/>
    <x v="1"/>
    <m/>
    <n v="2.5000000000000001E-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361F18-68C6-424C-89D4-5FD4C1FED6AA}" name="Draaitabel2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J1:O13" firstHeaderRow="1" firstDataRow="2" firstDataCol="1"/>
  <pivotFields count="6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showAll="0">
      <items count="5">
        <item x="2"/>
        <item x="3"/>
        <item x="1"/>
        <item x="0"/>
        <item t="default"/>
      </items>
    </pivotField>
    <pivotField showAll="0"/>
    <pivotField dataField="1"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om van Vermogen (TWh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7D3C44-60F8-4FFD-9924-3AA44F6842AA}" name="Draaitabel4" cacheId="2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I2:N10" firstHeaderRow="1" firstDataRow="2" firstDataCol="1"/>
  <pivotFields count="6">
    <pivotField showAll="0"/>
    <pivotField showAll="0"/>
    <pivotField axis="axisRow" showAll="0">
      <items count="7">
        <item x="0"/>
        <item x="1"/>
        <item x="2"/>
        <item x="5"/>
        <item x="3"/>
        <item x="4"/>
        <item t="default"/>
      </items>
    </pivotField>
    <pivotField axis="axisCol" showAll="0">
      <items count="6">
        <item x="1"/>
        <item x="0"/>
        <item x="2"/>
        <item x="3"/>
        <item m="1" x="4"/>
        <item t="default"/>
      </items>
    </pivotField>
    <pivotField showAll="0"/>
    <pivotField dataField="1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om van Vermogen (TWh)" fld="5" baseField="0" baseItem="0"/>
  </dataFields>
  <formats count="1">
    <format dxfId="4">
      <pivotArea collapsedLevelsAreSubtotals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EABCCC-150F-4507-9B33-778F8E11944C}" name="Draaitabel1" cacheId="1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B5:C18" firstHeaderRow="1" firstDataRow="1" firstDataCol="1" rowPageCount="3" colPageCount="1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axis="axisPage" showAll="0">
      <items count="5">
        <item x="2"/>
        <item x="0"/>
        <item x="1"/>
        <item x="3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13">
        <item x="7"/>
        <item x="4"/>
        <item x="11"/>
        <item x="10"/>
        <item x="9"/>
        <item x="2"/>
        <item x="1"/>
        <item x="3"/>
        <item x="5"/>
        <item x="6"/>
        <item x="8"/>
        <item x="0"/>
        <item t="default"/>
      </items>
    </pivotField>
  </pivotFields>
  <rowFields count="1">
    <field x="1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ageFields count="3">
    <pageField fld="15" item="1" hier="-1"/>
    <pageField fld="13" item="0" hier="-1"/>
    <pageField fld="14" item="1" hier="-1"/>
  </pageFields>
  <dataFields count="1">
    <dataField name="Som van Beschikte productie per jaar [MWh]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B702E5-6344-4153-B969-57587A49A088}" name="Tabel2" displayName="Tabel2" ref="A1:F66" totalsRowShown="0">
  <autoFilter ref="A1:F66" xr:uid="{0BFC2E81-A956-4F38-94D4-47E0058793C8}"/>
  <tableColumns count="6">
    <tableColumn id="1" xr3:uid="{112DA5A4-64E9-4A90-B1FC-E81424FBC752}" name="Locatie ID"/>
    <tableColumn id="2" xr3:uid="{EDB13A54-B248-425E-9328-6E5552532022}" name="Naam"/>
    <tableColumn id="3" xr3:uid="{23BAE71A-1E79-41A2-87D5-D0965A87E6B5}" name="Gemeente"/>
    <tableColumn id="4" xr3:uid="{7B69FCE0-D9A6-4A00-9A8D-FB47F3AF1D42}" name="Fase"/>
    <tableColumn id="5" xr3:uid="{3793333F-3433-467C-AF66-0C53A04AE9A5}" name="Vermogen (MW)"/>
    <tableColumn id="6" xr3:uid="{366C5FF4-41EF-4589-804B-8089D33EAFF5}" name="Vermogen (TWh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67816B5-94C8-42CB-BD87-507E05748906}" name="Tabel3" displayName="Tabel3" ref="A1:F87" totalsRowShown="0">
  <tableColumns count="6">
    <tableColumn id="1" xr3:uid="{F8254D4A-5605-414D-B65D-FD0334C09928}" name="Locatie ID"/>
    <tableColumn id="2" xr3:uid="{FA0D704D-87D9-4892-8D99-1AE4CEA5E14B}" name="Naam"/>
    <tableColumn id="3" xr3:uid="{6C6EC0A9-3613-4A7B-A8E1-0D2A53F457CB}" name="Gemeente"/>
    <tableColumn id="4" xr3:uid="{5F2A0D68-D8A4-4FEE-B1FA-19731083F7EF}" name="Fase"/>
    <tableColumn id="5" xr3:uid="{45A41EBF-0931-423A-961C-B0E25ECA520E}" name="Vermogen (MW)"/>
    <tableColumn id="6" xr3:uid="{71B07B27-F944-41F0-B822-13D00E638967}" name="Vermogen (TWh)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00F959-2F09-4DE3-B8CE-1D3FB3B4BBAE}" name="Tabel1" displayName="Tabel1" ref="A4:Q1383" totalsRowShown="0">
  <autoFilter ref="A4:Q1383" xr:uid="{18C1C385-2EFD-42F4-95FE-83F7856F5326}">
    <filterColumn colId="16">
      <filters>
        <filter val="Tynaarlo"/>
      </filters>
    </filterColumn>
  </autoFilter>
  <tableColumns count="17">
    <tableColumn id="1" xr3:uid="{1F5B6E95-4B03-415F-B069-F1BD693253B9}" name="SDE ronde"/>
    <tableColumn id="2" xr3:uid="{FF2AB7D9-1779-453C-92CD-78B8FB704A91}" name="Referentie"/>
    <tableColumn id="3" xr3:uid="{D286589D-5B8B-41F6-9C56-886C3B539F9C}" name="Thema"/>
    <tableColumn id="4" xr3:uid="{97DBE0AA-AB6B-4229-961C-ED853EBB49DB}" name="Categorie"/>
    <tableColumn id="5" xr3:uid="{7C6138EC-9092-4704-88E3-EFE0E0788FCF}" name="Aanvrager Naam"/>
    <tableColumn id="6" xr3:uid="{B549754C-FF89-4803-AD5A-0811529EA464}" name="Adres"/>
    <tableColumn id="7" xr3:uid="{00F3C86E-37DA-44FF-967E-88FFD92D6CDC}" name="Postcode"/>
    <tableColumn id="8" xr3:uid="{F5DE2841-6D2D-4FEB-B89F-97286A989475}" name="Plaats lokatie"/>
    <tableColumn id="9" xr3:uid="{F74C8926-BED1-4FAF-983B-4BD143E895A4}" name="Provincie"/>
    <tableColumn id="10" xr3:uid="{E111F346-BA81-4B02-BBC2-ED8E67682FB3}" name="Vermogen [MW]" dataDxfId="3"/>
    <tableColumn id="11" xr3:uid="{E8D8ADAF-7437-4BFC-9FFD-2DC75FDBA50F}" name="Beschikte productie per jaar [MWh]" dataDxfId="2"/>
    <tableColumn id="12" xr3:uid="{2A7836EE-56AA-4930-9C5F-644C284F4B6A}" name="Looptijd [jr.]"/>
    <tableColumn id="13" xr3:uid="{7EC4E399-2FAB-47F4-892C-ADED2564027B}" name="Maximale subsidie [€]"/>
    <tableColumn id="14" xr3:uid="{2B3A0873-4BB1-461A-9A76-0FD64E29154C}" name="Opstelling zon-pv"/>
    <tableColumn id="15" xr3:uid="{E49194B0-7BC5-49C4-998C-072C8053EC02}" name="Gerealiseerd"/>
    <tableColumn id="16" xr3:uid="{1B06843B-E70D-4C75-94E9-8797D9840F06}" name="Zon op dak (&gt;15 kWp)" dataDxfId="1">
      <calculatedColumnFormula>IF(Tabel1[[#This Row],[Beschikte productie per jaar '[MWh']]]&gt;14.25,1,0)</calculatedColumnFormula>
    </tableColumn>
    <tableColumn id="17" xr3:uid="{0DDB0F4C-F602-4D96-9EC9-628E05EA6102}" name="Gemeente" dataDxfId="0">
      <calculatedColumnFormula>VLOOKUP(Tabel1[[#This Row],[Plaats lokatie]],stadgem,4,0)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vo.nl/sites/default/files/2020/07/SDEplus-projecten-in-beheer-juli-2020.xlsx" TargetMode="Externa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EC0E-D142-48CF-9881-FD753FED2A36}">
  <dimension ref="A1"/>
  <sheetViews>
    <sheetView workbookViewId="0">
      <selection activeCell="R16" sqref="R16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9C610-DC44-431D-BE74-34FE37B8EF2D}">
  <dimension ref="A1:Q66"/>
  <sheetViews>
    <sheetView workbookViewId="0">
      <selection activeCell="K43" sqref="K43"/>
    </sheetView>
  </sheetViews>
  <sheetFormatPr defaultRowHeight="13.2" x14ac:dyDescent="0.25"/>
  <cols>
    <col min="1" max="1" width="12.33203125" customWidth="1"/>
    <col min="2" max="2" width="41.5546875" customWidth="1"/>
    <col min="3" max="3" width="32.5546875" bestFit="1" customWidth="1"/>
    <col min="4" max="4" width="27.33203125" bestFit="1" customWidth="1"/>
    <col min="5" max="5" width="17.6640625" customWidth="1"/>
    <col min="6" max="6" width="18.44140625" customWidth="1"/>
    <col min="10" max="10" width="25.33203125" bestFit="1" customWidth="1"/>
    <col min="11" max="11" width="15" bestFit="1" customWidth="1"/>
    <col min="12" max="12" width="15.109375" bestFit="1" customWidth="1"/>
    <col min="13" max="13" width="22.6640625" bestFit="1" customWidth="1"/>
    <col min="14" max="14" width="31.33203125" bestFit="1" customWidth="1"/>
    <col min="15" max="16" width="10.109375" bestFit="1" customWidth="1"/>
    <col min="17" max="17" width="25.33203125" bestFit="1" customWidth="1"/>
    <col min="18" max="18" width="31.33203125" bestFit="1" customWidth="1"/>
    <col min="19" max="19" width="25.33203125" bestFit="1" customWidth="1"/>
    <col min="20" max="20" width="31.109375" bestFit="1" customWidth="1"/>
    <col min="21" max="21" width="31.886718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352</v>
      </c>
      <c r="J1" s="3" t="s">
        <v>3775</v>
      </c>
      <c r="K1" s="3" t="s">
        <v>3763</v>
      </c>
    </row>
    <row r="2" spans="1:15" x14ac:dyDescent="0.25">
      <c r="A2" t="s">
        <v>5</v>
      </c>
      <c r="B2" t="s">
        <v>6</v>
      </c>
      <c r="C2" t="s">
        <v>7</v>
      </c>
      <c r="D2" t="s">
        <v>8</v>
      </c>
      <c r="E2">
        <v>3.2</v>
      </c>
      <c r="F2">
        <f>E2*950/1000000</f>
        <v>3.0400000000000002E-3</v>
      </c>
      <c r="J2" s="3" t="s">
        <v>3761</v>
      </c>
      <c r="K2" t="s">
        <v>128</v>
      </c>
      <c r="L2" t="s">
        <v>349</v>
      </c>
      <c r="M2" t="s">
        <v>13</v>
      </c>
      <c r="N2" t="s">
        <v>8</v>
      </c>
      <c r="O2" t="s">
        <v>3762</v>
      </c>
    </row>
    <row r="3" spans="1:15" x14ac:dyDescent="0.25">
      <c r="A3" t="s">
        <v>10</v>
      </c>
      <c r="B3" t="s">
        <v>11</v>
      </c>
      <c r="C3" t="s">
        <v>12</v>
      </c>
      <c r="D3" t="s">
        <v>13</v>
      </c>
      <c r="E3">
        <v>20</v>
      </c>
      <c r="F3">
        <f t="shared" ref="F3:F57" si="0">E3*950/1000000</f>
        <v>1.9E-2</v>
      </c>
      <c r="J3" s="4" t="s">
        <v>7</v>
      </c>
      <c r="K3" s="2">
        <v>1.207E-3</v>
      </c>
      <c r="L3" s="2"/>
      <c r="M3" s="2"/>
      <c r="N3" s="2">
        <v>3.0400000000000002E-3</v>
      </c>
      <c r="O3" s="2">
        <v>4.2469999999999999E-3</v>
      </c>
    </row>
    <row r="4" spans="1:15" x14ac:dyDescent="0.25">
      <c r="A4" t="s">
        <v>15</v>
      </c>
      <c r="B4" t="s">
        <v>16</v>
      </c>
      <c r="C4" t="s">
        <v>12</v>
      </c>
      <c r="D4" t="s">
        <v>128</v>
      </c>
      <c r="E4">
        <v>4</v>
      </c>
      <c r="F4">
        <f t="shared" si="0"/>
        <v>3.8E-3</v>
      </c>
      <c r="J4" s="4" t="s">
        <v>12</v>
      </c>
      <c r="K4" s="2">
        <v>9.8799999999999999E-3</v>
      </c>
      <c r="L4" s="2"/>
      <c r="M4" s="2">
        <v>1.9E-2</v>
      </c>
      <c r="N4" s="2">
        <v>2.0899999999999998E-2</v>
      </c>
      <c r="O4" s="2">
        <v>4.9779999999999998E-2</v>
      </c>
    </row>
    <row r="5" spans="1:15" x14ac:dyDescent="0.25">
      <c r="A5" t="s">
        <v>18</v>
      </c>
      <c r="B5" t="s">
        <v>19</v>
      </c>
      <c r="C5" t="s">
        <v>12</v>
      </c>
      <c r="D5" t="s">
        <v>8</v>
      </c>
      <c r="E5">
        <v>22</v>
      </c>
      <c r="F5">
        <f t="shared" si="0"/>
        <v>2.0899999999999998E-2</v>
      </c>
      <c r="J5" s="4" t="s">
        <v>22</v>
      </c>
      <c r="K5" s="2">
        <v>1.158E-3</v>
      </c>
      <c r="L5" s="2">
        <v>0.13774999999999998</v>
      </c>
      <c r="M5" s="2">
        <v>9.2910000000000006E-2</v>
      </c>
      <c r="N5" s="2">
        <v>1.0449999999999999E-2</v>
      </c>
      <c r="O5" s="2">
        <v>0.24226799999999996</v>
      </c>
    </row>
    <row r="6" spans="1:15" x14ac:dyDescent="0.25">
      <c r="A6" t="s">
        <v>20</v>
      </c>
      <c r="B6" t="s">
        <v>21</v>
      </c>
      <c r="C6" t="s">
        <v>22</v>
      </c>
      <c r="D6" t="s">
        <v>13</v>
      </c>
      <c r="E6">
        <v>20</v>
      </c>
      <c r="F6">
        <f t="shared" si="0"/>
        <v>1.9E-2</v>
      </c>
      <c r="J6" s="4" t="s">
        <v>47</v>
      </c>
      <c r="K6" s="2">
        <v>3.4104999999999996E-2</v>
      </c>
      <c r="L6" s="2">
        <v>8.3699999999999996E-4</v>
      </c>
      <c r="M6" s="2">
        <v>6.1749999999999999E-2</v>
      </c>
      <c r="N6" s="2"/>
      <c r="O6" s="2">
        <v>9.6692E-2</v>
      </c>
    </row>
    <row r="7" spans="1:15" x14ac:dyDescent="0.25">
      <c r="A7" t="s">
        <v>24</v>
      </c>
      <c r="B7" t="s">
        <v>25</v>
      </c>
      <c r="C7" t="s">
        <v>22</v>
      </c>
      <c r="D7" t="s">
        <v>13</v>
      </c>
      <c r="E7">
        <v>49</v>
      </c>
      <c r="F7">
        <f t="shared" si="0"/>
        <v>4.6550000000000001E-2</v>
      </c>
      <c r="J7" s="4" t="s">
        <v>68</v>
      </c>
      <c r="K7" s="2">
        <v>5.2915000000000004E-2</v>
      </c>
      <c r="L7" s="2"/>
      <c r="M7" s="2">
        <v>5.7665000000000001E-2</v>
      </c>
      <c r="N7" s="2">
        <v>8.5000000000000006E-2</v>
      </c>
      <c r="O7" s="2">
        <v>0.19558000000000003</v>
      </c>
    </row>
    <row r="8" spans="1:15" x14ac:dyDescent="0.25">
      <c r="A8" t="s">
        <v>27</v>
      </c>
      <c r="B8" t="s">
        <v>28</v>
      </c>
      <c r="C8" t="s">
        <v>22</v>
      </c>
      <c r="D8" t="s">
        <v>349</v>
      </c>
      <c r="E8">
        <v>35</v>
      </c>
      <c r="F8">
        <f t="shared" si="0"/>
        <v>3.3250000000000002E-2</v>
      </c>
      <c r="J8" s="4" t="s">
        <v>80</v>
      </c>
      <c r="K8" s="2">
        <v>2.1375000000000002E-2</v>
      </c>
      <c r="L8" s="2">
        <v>3.5969000000000001E-2</v>
      </c>
      <c r="M8" s="2">
        <v>8.6355000000000001E-2</v>
      </c>
      <c r="N8" s="2">
        <v>5.4625E-2</v>
      </c>
      <c r="O8" s="2">
        <v>0.19832400000000003</v>
      </c>
    </row>
    <row r="9" spans="1:15" x14ac:dyDescent="0.25">
      <c r="A9" t="s">
        <v>30</v>
      </c>
      <c r="B9" t="s">
        <v>31</v>
      </c>
      <c r="C9" t="s">
        <v>22</v>
      </c>
      <c r="D9" t="s">
        <v>13</v>
      </c>
      <c r="E9">
        <v>3.8</v>
      </c>
      <c r="F9">
        <f t="shared" si="0"/>
        <v>3.6099999999999999E-3</v>
      </c>
      <c r="J9" s="4" t="s">
        <v>109</v>
      </c>
      <c r="K9" s="2">
        <v>1.805E-4</v>
      </c>
      <c r="L9" s="2">
        <v>2.2000000000000001E-4</v>
      </c>
      <c r="M9" s="2">
        <v>3.1350000000000002E-3</v>
      </c>
      <c r="N9" s="2">
        <v>1.7099999999999999E-3</v>
      </c>
      <c r="O9" s="2">
        <v>5.2455000000000002E-3</v>
      </c>
    </row>
    <row r="10" spans="1:15" x14ac:dyDescent="0.25">
      <c r="A10" t="s">
        <v>32</v>
      </c>
      <c r="B10" t="s">
        <v>33</v>
      </c>
      <c r="C10" t="s">
        <v>22</v>
      </c>
      <c r="D10" t="s">
        <v>13</v>
      </c>
      <c r="E10">
        <v>7</v>
      </c>
      <c r="F10">
        <f t="shared" si="0"/>
        <v>6.6499999999999997E-3</v>
      </c>
      <c r="J10" s="4" t="s">
        <v>112</v>
      </c>
      <c r="K10" s="2">
        <v>2.1388900000000002E-2</v>
      </c>
      <c r="L10" s="2"/>
      <c r="M10" s="2">
        <v>3.8474999999999995E-2</v>
      </c>
      <c r="N10" s="2"/>
      <c r="O10" s="2">
        <v>5.9863899999999998E-2</v>
      </c>
    </row>
    <row r="11" spans="1:15" x14ac:dyDescent="0.25">
      <c r="A11" t="s">
        <v>35</v>
      </c>
      <c r="B11" t="s">
        <v>36</v>
      </c>
      <c r="C11" t="s">
        <v>22</v>
      </c>
      <c r="D11" t="s">
        <v>13</v>
      </c>
      <c r="E11">
        <v>18</v>
      </c>
      <c r="F11">
        <f t="shared" si="0"/>
        <v>1.7100000000000001E-2</v>
      </c>
      <c r="J11" s="4" t="s">
        <v>119</v>
      </c>
      <c r="K11" s="2">
        <v>1.0449999999999999E-3</v>
      </c>
      <c r="L11" s="2"/>
      <c r="M11" s="2">
        <v>2.8500000000000001E-3</v>
      </c>
      <c r="N11" s="2"/>
      <c r="O11" s="2">
        <v>3.895E-3</v>
      </c>
    </row>
    <row r="12" spans="1:15" x14ac:dyDescent="0.25">
      <c r="A12" t="s">
        <v>37</v>
      </c>
      <c r="B12" t="s">
        <v>38</v>
      </c>
      <c r="C12" t="s">
        <v>22</v>
      </c>
      <c r="D12" t="s">
        <v>349</v>
      </c>
      <c r="E12">
        <v>110</v>
      </c>
      <c r="F12">
        <f t="shared" si="0"/>
        <v>0.1045</v>
      </c>
      <c r="J12" s="4" t="s">
        <v>124</v>
      </c>
      <c r="K12" s="2">
        <v>3.0349000000000001E-2</v>
      </c>
      <c r="L12" s="2"/>
      <c r="M12" s="2"/>
      <c r="N12" s="2"/>
      <c r="O12" s="2">
        <v>3.0349000000000001E-2</v>
      </c>
    </row>
    <row r="13" spans="1:15" x14ac:dyDescent="0.25">
      <c r="A13" t="s">
        <v>39</v>
      </c>
      <c r="B13" t="s">
        <v>40</v>
      </c>
      <c r="C13" t="s">
        <v>22</v>
      </c>
      <c r="D13" t="s">
        <v>8</v>
      </c>
      <c r="E13">
        <v>5.5</v>
      </c>
      <c r="F13">
        <f t="shared" si="0"/>
        <v>5.2249999999999996E-3</v>
      </c>
      <c r="J13" s="4" t="s">
        <v>3762</v>
      </c>
      <c r="K13" s="2">
        <v>0.17360339999999996</v>
      </c>
      <c r="L13" s="2">
        <v>0.17477599999999999</v>
      </c>
      <c r="M13" s="2">
        <v>0.36214000000000002</v>
      </c>
      <c r="N13" s="2">
        <v>0.17572499999999999</v>
      </c>
      <c r="O13" s="2">
        <v>0.88624440000000004</v>
      </c>
    </row>
    <row r="14" spans="1:15" x14ac:dyDescent="0.25">
      <c r="A14" t="s">
        <v>42</v>
      </c>
      <c r="B14" t="s">
        <v>43</v>
      </c>
      <c r="C14" t="s">
        <v>22</v>
      </c>
      <c r="D14" t="s">
        <v>8</v>
      </c>
      <c r="E14">
        <v>5.5</v>
      </c>
      <c r="F14">
        <f t="shared" si="0"/>
        <v>5.2249999999999996E-3</v>
      </c>
    </row>
    <row r="15" spans="1:15" x14ac:dyDescent="0.25">
      <c r="A15" t="s">
        <v>45</v>
      </c>
      <c r="B15" t="s">
        <v>46</v>
      </c>
      <c r="C15" t="s">
        <v>47</v>
      </c>
      <c r="D15" t="s">
        <v>128</v>
      </c>
      <c r="E15">
        <v>8.8000000000000007</v>
      </c>
      <c r="F15">
        <f t="shared" si="0"/>
        <v>8.3599999999999994E-3</v>
      </c>
    </row>
    <row r="16" spans="1:15" x14ac:dyDescent="0.25">
      <c r="A16" t="s">
        <v>49</v>
      </c>
      <c r="B16" t="s">
        <v>50</v>
      </c>
      <c r="C16" t="s">
        <v>47</v>
      </c>
      <c r="D16" t="s">
        <v>128</v>
      </c>
      <c r="E16">
        <v>8.8000000000000007</v>
      </c>
      <c r="F16">
        <f t="shared" si="0"/>
        <v>8.3599999999999994E-3</v>
      </c>
    </row>
    <row r="17" spans="1:15" x14ac:dyDescent="0.25">
      <c r="A17" t="s">
        <v>51</v>
      </c>
      <c r="B17" t="s">
        <v>52</v>
      </c>
      <c r="C17" t="s">
        <v>47</v>
      </c>
      <c r="D17" t="s">
        <v>128</v>
      </c>
      <c r="E17">
        <v>6.5</v>
      </c>
      <c r="F17">
        <f t="shared" si="0"/>
        <v>6.1749999999999999E-3</v>
      </c>
    </row>
    <row r="18" spans="1:15" x14ac:dyDescent="0.25">
      <c r="A18" t="s">
        <v>54</v>
      </c>
      <c r="B18" t="s">
        <v>55</v>
      </c>
      <c r="C18" t="s">
        <v>47</v>
      </c>
      <c r="D18" t="s">
        <v>13</v>
      </c>
      <c r="E18">
        <v>8.8000000000000007</v>
      </c>
      <c r="F18">
        <f t="shared" si="0"/>
        <v>8.3599999999999994E-3</v>
      </c>
      <c r="K18" t="s">
        <v>128</v>
      </c>
      <c r="L18" t="s">
        <v>349</v>
      </c>
      <c r="M18" t="s">
        <v>13</v>
      </c>
      <c r="N18" t="s">
        <v>8</v>
      </c>
      <c r="O18" t="s">
        <v>3762</v>
      </c>
    </row>
    <row r="19" spans="1:15" x14ac:dyDescent="0.25">
      <c r="A19" t="s">
        <v>57</v>
      </c>
      <c r="B19" t="s">
        <v>58</v>
      </c>
      <c r="C19" t="s">
        <v>47</v>
      </c>
      <c r="D19" t="s">
        <v>13</v>
      </c>
      <c r="E19">
        <v>12</v>
      </c>
      <c r="F19">
        <f t="shared" si="0"/>
        <v>1.14E-2</v>
      </c>
      <c r="J19" t="s">
        <v>7</v>
      </c>
      <c r="K19">
        <v>1.207E-3</v>
      </c>
      <c r="N19">
        <v>3.0400000000000002E-3</v>
      </c>
      <c r="O19">
        <v>4.2469999999999999E-3</v>
      </c>
    </row>
    <row r="20" spans="1:15" x14ac:dyDescent="0.25">
      <c r="A20" t="s">
        <v>60</v>
      </c>
      <c r="B20" t="s">
        <v>61</v>
      </c>
      <c r="C20" t="s">
        <v>47</v>
      </c>
      <c r="D20" t="s">
        <v>13</v>
      </c>
      <c r="E20">
        <v>24</v>
      </c>
      <c r="F20">
        <f t="shared" si="0"/>
        <v>2.2800000000000001E-2</v>
      </c>
      <c r="J20" t="s">
        <v>12</v>
      </c>
      <c r="K20">
        <v>9.8799999999999999E-3</v>
      </c>
      <c r="M20">
        <v>1.9E-2</v>
      </c>
      <c r="N20">
        <v>2.0899999999999998E-2</v>
      </c>
      <c r="O20">
        <v>4.9779999999999998E-2</v>
      </c>
    </row>
    <row r="21" spans="1:15" x14ac:dyDescent="0.25">
      <c r="A21" t="s">
        <v>62</v>
      </c>
      <c r="B21" t="s">
        <v>63</v>
      </c>
      <c r="C21" t="s">
        <v>47</v>
      </c>
      <c r="D21" t="s">
        <v>13</v>
      </c>
      <c r="E21">
        <v>20.2</v>
      </c>
      <c r="F21">
        <f t="shared" si="0"/>
        <v>1.9189999999999999E-2</v>
      </c>
      <c r="J21" t="s">
        <v>22</v>
      </c>
      <c r="K21">
        <v>1.158E-3</v>
      </c>
      <c r="L21">
        <v>0.13774999999999998</v>
      </c>
      <c r="M21">
        <v>9.2910000000000006E-2</v>
      </c>
      <c r="N21">
        <v>1.0449999999999999E-2</v>
      </c>
      <c r="O21">
        <v>0.24226799999999996</v>
      </c>
    </row>
    <row r="22" spans="1:15" x14ac:dyDescent="0.25">
      <c r="A22" t="s">
        <v>64</v>
      </c>
      <c r="B22" t="s">
        <v>65</v>
      </c>
      <c r="C22" t="s">
        <v>47</v>
      </c>
      <c r="D22" t="s">
        <v>128</v>
      </c>
      <c r="E22">
        <v>11.8</v>
      </c>
      <c r="F22">
        <f t="shared" si="0"/>
        <v>1.1209999999999999E-2</v>
      </c>
      <c r="J22" t="s">
        <v>47</v>
      </c>
      <c r="K22">
        <v>3.4104999999999996E-2</v>
      </c>
      <c r="L22">
        <v>8.3699999999999996E-4</v>
      </c>
      <c r="M22">
        <v>6.1749999999999999E-2</v>
      </c>
      <c r="O22">
        <v>9.6692E-2</v>
      </c>
    </row>
    <row r="23" spans="1:15" x14ac:dyDescent="0.25">
      <c r="A23" t="s">
        <v>66</v>
      </c>
      <c r="B23" t="s">
        <v>67</v>
      </c>
      <c r="C23" t="s">
        <v>68</v>
      </c>
      <c r="D23" t="s">
        <v>13</v>
      </c>
      <c r="E23">
        <v>12.7</v>
      </c>
      <c r="F23">
        <f t="shared" si="0"/>
        <v>1.2064999999999999E-2</v>
      </c>
      <c r="J23" t="s">
        <v>68</v>
      </c>
      <c r="K23">
        <v>5.2915000000000004E-2</v>
      </c>
      <c r="M23">
        <v>5.7665000000000001E-2</v>
      </c>
      <c r="N23">
        <v>8.5000000000000006E-2</v>
      </c>
      <c r="O23">
        <v>0.19558000000000003</v>
      </c>
    </row>
    <row r="24" spans="1:15" x14ac:dyDescent="0.25">
      <c r="A24" t="s">
        <v>70</v>
      </c>
      <c r="B24" t="s">
        <v>71</v>
      </c>
      <c r="C24" t="s">
        <v>68</v>
      </c>
      <c r="D24" t="s">
        <v>13</v>
      </c>
      <c r="E24">
        <v>4.5</v>
      </c>
      <c r="F24">
        <f t="shared" si="0"/>
        <v>4.2750000000000002E-3</v>
      </c>
      <c r="J24" t="s">
        <v>80</v>
      </c>
      <c r="K24">
        <v>2.1375000000000002E-2</v>
      </c>
      <c r="L24">
        <v>3.458E-2</v>
      </c>
      <c r="M24">
        <v>7.8850000000000003E-2</v>
      </c>
      <c r="N24">
        <v>6.3011999999999999E-2</v>
      </c>
      <c r="O24">
        <v>0.19836000000000001</v>
      </c>
    </row>
    <row r="25" spans="1:15" x14ac:dyDescent="0.25">
      <c r="A25" t="s">
        <v>73</v>
      </c>
      <c r="B25" t="s">
        <v>74</v>
      </c>
      <c r="C25" t="s">
        <v>68</v>
      </c>
      <c r="D25" t="s">
        <v>128</v>
      </c>
      <c r="E25">
        <v>17</v>
      </c>
      <c r="F25">
        <f t="shared" si="0"/>
        <v>1.6150000000000001E-2</v>
      </c>
      <c r="J25" t="s">
        <v>109</v>
      </c>
      <c r="K25">
        <v>1.805E-4</v>
      </c>
      <c r="M25">
        <v>3.3250000000000003E-3</v>
      </c>
      <c r="N25">
        <v>1.7099999999999999E-3</v>
      </c>
      <c r="O25">
        <v>5.2155000000000005E-3</v>
      </c>
    </row>
    <row r="26" spans="1:15" x14ac:dyDescent="0.25">
      <c r="A26" t="s">
        <v>76</v>
      </c>
      <c r="B26" t="s">
        <v>77</v>
      </c>
      <c r="C26" t="s">
        <v>68</v>
      </c>
      <c r="D26" t="s">
        <v>13</v>
      </c>
      <c r="E26">
        <v>40</v>
      </c>
      <c r="F26">
        <f t="shared" si="0"/>
        <v>3.7999999999999999E-2</v>
      </c>
      <c r="J26" t="s">
        <v>112</v>
      </c>
      <c r="K26">
        <v>2.1052000000000001E-2</v>
      </c>
      <c r="M26">
        <v>3.8474999999999995E-2</v>
      </c>
      <c r="O26">
        <v>5.9526999999999997E-2</v>
      </c>
    </row>
    <row r="27" spans="1:15" x14ac:dyDescent="0.25">
      <c r="A27" t="s">
        <v>78</v>
      </c>
      <c r="B27" t="s">
        <v>79</v>
      </c>
      <c r="C27" t="s">
        <v>68</v>
      </c>
      <c r="D27" t="s">
        <v>13</v>
      </c>
      <c r="E27">
        <v>3.5</v>
      </c>
      <c r="F27">
        <f t="shared" si="0"/>
        <v>3.3249999999999998E-3</v>
      </c>
      <c r="J27" t="s">
        <v>119</v>
      </c>
      <c r="K27">
        <v>1.0449999999999999E-3</v>
      </c>
      <c r="M27">
        <v>2.8500000000000001E-3</v>
      </c>
      <c r="O27">
        <v>3.895E-3</v>
      </c>
    </row>
    <row r="28" spans="1:15" x14ac:dyDescent="0.25">
      <c r="A28" t="s">
        <v>81</v>
      </c>
      <c r="B28" t="s">
        <v>82</v>
      </c>
      <c r="C28" t="s">
        <v>80</v>
      </c>
      <c r="D28" t="s">
        <v>13</v>
      </c>
      <c r="E28">
        <v>23.5</v>
      </c>
      <c r="F28">
        <f t="shared" si="0"/>
        <v>2.2325000000000001E-2</v>
      </c>
      <c r="J28" t="s">
        <v>124</v>
      </c>
      <c r="K28" s="2">
        <v>3.0349000000000001E-2</v>
      </c>
      <c r="O28">
        <v>5.0109000000000001E-2</v>
      </c>
    </row>
    <row r="29" spans="1:15" x14ac:dyDescent="0.25">
      <c r="A29" t="s">
        <v>84</v>
      </c>
      <c r="B29" t="s">
        <v>85</v>
      </c>
      <c r="C29" t="s">
        <v>80</v>
      </c>
      <c r="D29" t="s">
        <v>13</v>
      </c>
      <c r="E29">
        <v>25</v>
      </c>
      <c r="F29">
        <f t="shared" si="0"/>
        <v>2.375E-2</v>
      </c>
    </row>
    <row r="30" spans="1:15" x14ac:dyDescent="0.25">
      <c r="A30" t="s">
        <v>87</v>
      </c>
      <c r="B30" t="s">
        <v>88</v>
      </c>
      <c r="C30" t="s">
        <v>80</v>
      </c>
      <c r="D30" t="s">
        <v>349</v>
      </c>
      <c r="E30">
        <v>23.5</v>
      </c>
      <c r="F30">
        <f t="shared" si="0"/>
        <v>2.2325000000000001E-2</v>
      </c>
    </row>
    <row r="31" spans="1:15" x14ac:dyDescent="0.25">
      <c r="A31" t="s">
        <v>90</v>
      </c>
      <c r="B31" t="s">
        <v>91</v>
      </c>
      <c r="C31" t="s">
        <v>80</v>
      </c>
      <c r="D31" t="s">
        <v>349</v>
      </c>
      <c r="E31">
        <v>12.9</v>
      </c>
      <c r="F31">
        <f t="shared" si="0"/>
        <v>1.2255E-2</v>
      </c>
    </row>
    <row r="32" spans="1:15" x14ac:dyDescent="0.25">
      <c r="A32" t="s">
        <v>93</v>
      </c>
      <c r="B32" t="s">
        <v>94</v>
      </c>
      <c r="C32" t="s">
        <v>80</v>
      </c>
      <c r="D32" t="s">
        <v>13</v>
      </c>
      <c r="E32">
        <v>34.5</v>
      </c>
      <c r="F32">
        <f t="shared" si="0"/>
        <v>3.2774999999999999E-2</v>
      </c>
    </row>
    <row r="33" spans="1:17" x14ac:dyDescent="0.25">
      <c r="A33" t="s">
        <v>97</v>
      </c>
      <c r="B33" t="s">
        <v>98</v>
      </c>
      <c r="C33" t="s">
        <v>80</v>
      </c>
      <c r="D33" t="s">
        <v>8</v>
      </c>
      <c r="E33">
        <v>2.5</v>
      </c>
      <c r="F33">
        <f t="shared" si="0"/>
        <v>2.3749999999999999E-3</v>
      </c>
      <c r="J33" s="35" t="s">
        <v>3761</v>
      </c>
      <c r="K33" s="35" t="s">
        <v>128</v>
      </c>
      <c r="L33" s="35" t="s">
        <v>349</v>
      </c>
      <c r="M33" s="35" t="s">
        <v>3783</v>
      </c>
      <c r="N33" s="35" t="s">
        <v>13</v>
      </c>
      <c r="O33" s="35" t="s">
        <v>8</v>
      </c>
      <c r="P33" s="35" t="s">
        <v>3784</v>
      </c>
      <c r="Q33" s="35" t="s">
        <v>3762</v>
      </c>
    </row>
    <row r="34" spans="1:17" x14ac:dyDescent="0.25">
      <c r="A34" t="s">
        <v>99</v>
      </c>
      <c r="B34" t="s">
        <v>100</v>
      </c>
      <c r="C34" t="s">
        <v>80</v>
      </c>
      <c r="D34" t="s">
        <v>8</v>
      </c>
      <c r="E34">
        <v>25</v>
      </c>
      <c r="F34">
        <f t="shared" si="0"/>
        <v>2.375E-2</v>
      </c>
      <c r="J34" s="35" t="s">
        <v>7</v>
      </c>
      <c r="K34" s="35">
        <f>K19</f>
        <v>1.207E-3</v>
      </c>
      <c r="L34" s="36">
        <f>L19</f>
        <v>0</v>
      </c>
      <c r="M34" s="36">
        <f>ROUND(SUM(K34:L34),3)</f>
        <v>1E-3</v>
      </c>
      <c r="N34" s="36">
        <f>M19</f>
        <v>0</v>
      </c>
      <c r="O34" s="36">
        <f>N19</f>
        <v>3.0400000000000002E-3</v>
      </c>
      <c r="P34" s="36">
        <f>ROUND(SUM(N34:O34),3)</f>
        <v>3.0000000000000001E-3</v>
      </c>
      <c r="Q34" s="36">
        <f>ROUND((M34+P34),3)</f>
        <v>4.0000000000000001E-3</v>
      </c>
    </row>
    <row r="35" spans="1:17" x14ac:dyDescent="0.25">
      <c r="A35" t="s">
        <v>101</v>
      </c>
      <c r="B35" t="s">
        <v>102</v>
      </c>
      <c r="C35" t="s">
        <v>80</v>
      </c>
      <c r="D35" t="s">
        <v>8</v>
      </c>
      <c r="E35">
        <v>22</v>
      </c>
      <c r="F35">
        <f t="shared" si="0"/>
        <v>2.0899999999999998E-2</v>
      </c>
      <c r="J35" s="35" t="s">
        <v>12</v>
      </c>
      <c r="K35" s="35">
        <f t="shared" ref="K35:L43" si="1">K20</f>
        <v>9.8799999999999999E-3</v>
      </c>
      <c r="L35" s="36">
        <f t="shared" si="1"/>
        <v>0</v>
      </c>
      <c r="M35" s="36">
        <f t="shared" ref="M35:M44" si="2">ROUND(SUM(K35:L35),3)</f>
        <v>0.01</v>
      </c>
      <c r="N35" s="36">
        <f t="shared" ref="N35:O43" si="3">M20</f>
        <v>1.9E-2</v>
      </c>
      <c r="O35" s="36">
        <f t="shared" si="3"/>
        <v>2.0899999999999998E-2</v>
      </c>
      <c r="P35" s="36">
        <f t="shared" ref="P35:P44" si="4">ROUND(SUM(N35:O35),3)</f>
        <v>0.04</v>
      </c>
      <c r="Q35" s="36">
        <f t="shared" ref="Q35:Q44" si="5">ROUND((M35+P35),3)</f>
        <v>0.05</v>
      </c>
    </row>
    <row r="36" spans="1:17" x14ac:dyDescent="0.25">
      <c r="A36" t="s">
        <v>103</v>
      </c>
      <c r="B36" t="s">
        <v>104</v>
      </c>
      <c r="C36" t="s">
        <v>80</v>
      </c>
      <c r="D36" t="s">
        <v>8</v>
      </c>
      <c r="E36">
        <v>2.5</v>
      </c>
      <c r="F36">
        <f t="shared" si="0"/>
        <v>2.3749999999999999E-3</v>
      </c>
      <c r="J36" s="35" t="s">
        <v>22</v>
      </c>
      <c r="K36" s="35">
        <f t="shared" si="1"/>
        <v>1.158E-3</v>
      </c>
      <c r="L36" s="36">
        <f t="shared" si="1"/>
        <v>0.13774999999999998</v>
      </c>
      <c r="M36" s="36">
        <f t="shared" si="2"/>
        <v>0.13900000000000001</v>
      </c>
      <c r="N36" s="36">
        <f t="shared" si="3"/>
        <v>9.2910000000000006E-2</v>
      </c>
      <c r="O36" s="36">
        <f t="shared" si="3"/>
        <v>1.0449999999999999E-2</v>
      </c>
      <c r="P36" s="36">
        <f t="shared" si="4"/>
        <v>0.10299999999999999</v>
      </c>
      <c r="Q36" s="36">
        <f t="shared" si="5"/>
        <v>0.24199999999999999</v>
      </c>
    </row>
    <row r="37" spans="1:17" x14ac:dyDescent="0.25">
      <c r="A37" t="s">
        <v>105</v>
      </c>
      <c r="B37" t="s">
        <v>106</v>
      </c>
      <c r="C37" t="s">
        <v>80</v>
      </c>
      <c r="D37" t="s">
        <v>13</v>
      </c>
      <c r="E37">
        <v>7.9</v>
      </c>
      <c r="F37">
        <f t="shared" si="0"/>
        <v>7.5050000000000004E-3</v>
      </c>
      <c r="J37" s="35" t="s">
        <v>47</v>
      </c>
      <c r="K37" s="35">
        <f t="shared" si="1"/>
        <v>3.4104999999999996E-2</v>
      </c>
      <c r="L37" s="36">
        <f t="shared" si="1"/>
        <v>8.3699999999999996E-4</v>
      </c>
      <c r="M37" s="36">
        <f t="shared" si="2"/>
        <v>3.5000000000000003E-2</v>
      </c>
      <c r="N37" s="36">
        <f t="shared" si="3"/>
        <v>6.1749999999999999E-2</v>
      </c>
      <c r="O37" s="36">
        <f t="shared" si="3"/>
        <v>0</v>
      </c>
      <c r="P37" s="36">
        <f t="shared" si="4"/>
        <v>6.2E-2</v>
      </c>
      <c r="Q37" s="36">
        <f t="shared" si="5"/>
        <v>9.7000000000000003E-2</v>
      </c>
    </row>
    <row r="38" spans="1:17" x14ac:dyDescent="0.25">
      <c r="A38" t="s">
        <v>351</v>
      </c>
      <c r="B38" t="s">
        <v>96</v>
      </c>
      <c r="C38" t="s">
        <v>80</v>
      </c>
      <c r="D38" t="s">
        <v>8</v>
      </c>
      <c r="E38">
        <v>5.5</v>
      </c>
      <c r="F38">
        <f t="shared" si="0"/>
        <v>5.2249999999999996E-3</v>
      </c>
      <c r="J38" s="35" t="s">
        <v>68</v>
      </c>
      <c r="K38" s="35">
        <f t="shared" si="1"/>
        <v>5.2915000000000004E-2</v>
      </c>
      <c r="L38" s="36">
        <f t="shared" si="1"/>
        <v>0</v>
      </c>
      <c r="M38" s="36">
        <f t="shared" si="2"/>
        <v>5.2999999999999999E-2</v>
      </c>
      <c r="N38" s="36">
        <f t="shared" si="3"/>
        <v>5.7665000000000001E-2</v>
      </c>
      <c r="O38" s="36">
        <f t="shared" si="3"/>
        <v>8.5000000000000006E-2</v>
      </c>
      <c r="P38" s="36">
        <f t="shared" si="4"/>
        <v>0.14299999999999999</v>
      </c>
      <c r="Q38" s="36">
        <f t="shared" si="5"/>
        <v>0.19600000000000001</v>
      </c>
    </row>
    <row r="39" spans="1:17" x14ac:dyDescent="0.25">
      <c r="A39" t="s">
        <v>107</v>
      </c>
      <c r="B39" t="s">
        <v>108</v>
      </c>
      <c r="C39" t="s">
        <v>109</v>
      </c>
      <c r="D39" t="s">
        <v>8</v>
      </c>
      <c r="E39">
        <v>1.8</v>
      </c>
      <c r="F39">
        <f t="shared" si="0"/>
        <v>1.7099999999999999E-3</v>
      </c>
      <c r="J39" s="35" t="s">
        <v>80</v>
      </c>
      <c r="K39" s="35">
        <f t="shared" si="1"/>
        <v>2.1375000000000002E-2</v>
      </c>
      <c r="L39" s="36">
        <f t="shared" si="1"/>
        <v>3.458E-2</v>
      </c>
      <c r="M39" s="36">
        <f t="shared" si="2"/>
        <v>5.6000000000000001E-2</v>
      </c>
      <c r="N39" s="36">
        <f t="shared" si="3"/>
        <v>7.8850000000000003E-2</v>
      </c>
      <c r="O39" s="36">
        <f t="shared" si="3"/>
        <v>6.3011999999999999E-2</v>
      </c>
      <c r="P39" s="36">
        <f t="shared" si="4"/>
        <v>0.14199999999999999</v>
      </c>
      <c r="Q39" s="36">
        <f t="shared" si="5"/>
        <v>0.19800000000000001</v>
      </c>
    </row>
    <row r="40" spans="1:17" x14ac:dyDescent="0.25">
      <c r="A40" t="s">
        <v>110</v>
      </c>
      <c r="B40" t="s">
        <v>111</v>
      </c>
      <c r="C40" t="s">
        <v>112</v>
      </c>
      <c r="D40" t="s">
        <v>128</v>
      </c>
      <c r="E40">
        <v>3.5</v>
      </c>
      <c r="F40">
        <f t="shared" si="0"/>
        <v>3.3249999999999998E-3</v>
      </c>
      <c r="J40" s="35" t="s">
        <v>109</v>
      </c>
      <c r="K40" s="35">
        <f t="shared" si="1"/>
        <v>1.805E-4</v>
      </c>
      <c r="L40" s="36">
        <f t="shared" si="1"/>
        <v>0</v>
      </c>
      <c r="M40" s="36">
        <f t="shared" si="2"/>
        <v>0</v>
      </c>
      <c r="N40" s="36">
        <f t="shared" si="3"/>
        <v>3.3250000000000003E-3</v>
      </c>
      <c r="O40" s="36">
        <f t="shared" si="3"/>
        <v>1.7099999999999999E-3</v>
      </c>
      <c r="P40" s="36">
        <f t="shared" si="4"/>
        <v>5.0000000000000001E-3</v>
      </c>
      <c r="Q40" s="36">
        <f t="shared" si="5"/>
        <v>5.0000000000000001E-3</v>
      </c>
    </row>
    <row r="41" spans="1:17" x14ac:dyDescent="0.25">
      <c r="A41" t="s">
        <v>114</v>
      </c>
      <c r="B41" t="s">
        <v>3984</v>
      </c>
      <c r="C41" t="s">
        <v>112</v>
      </c>
      <c r="D41" t="s">
        <v>13</v>
      </c>
      <c r="E41">
        <v>13</v>
      </c>
      <c r="F41">
        <f t="shared" si="0"/>
        <v>1.235E-2</v>
      </c>
      <c r="J41" s="35" t="s">
        <v>112</v>
      </c>
      <c r="K41" s="35">
        <f t="shared" si="1"/>
        <v>2.1052000000000001E-2</v>
      </c>
      <c r="L41" s="36">
        <f t="shared" si="1"/>
        <v>0</v>
      </c>
      <c r="M41" s="36">
        <f t="shared" si="2"/>
        <v>2.1000000000000001E-2</v>
      </c>
      <c r="N41" s="36">
        <f t="shared" si="3"/>
        <v>3.8474999999999995E-2</v>
      </c>
      <c r="O41" s="36">
        <f t="shared" si="3"/>
        <v>0</v>
      </c>
      <c r="P41" s="36">
        <f t="shared" si="4"/>
        <v>3.7999999999999999E-2</v>
      </c>
      <c r="Q41" s="36">
        <f t="shared" si="5"/>
        <v>5.8999999999999997E-2</v>
      </c>
    </row>
    <row r="42" spans="1:17" x14ac:dyDescent="0.25">
      <c r="A42" t="s">
        <v>116</v>
      </c>
      <c r="B42" t="s">
        <v>117</v>
      </c>
      <c r="C42" t="s">
        <v>112</v>
      </c>
      <c r="D42" t="s">
        <v>13</v>
      </c>
      <c r="E42">
        <v>27.5</v>
      </c>
      <c r="F42">
        <f t="shared" si="0"/>
        <v>2.6124999999999999E-2</v>
      </c>
      <c r="J42" s="35" t="s">
        <v>119</v>
      </c>
      <c r="K42" s="35">
        <f t="shared" si="1"/>
        <v>1.0449999999999999E-3</v>
      </c>
      <c r="L42" s="36">
        <f t="shared" si="1"/>
        <v>0</v>
      </c>
      <c r="M42" s="36">
        <f t="shared" si="2"/>
        <v>1E-3</v>
      </c>
      <c r="N42" s="36">
        <f t="shared" si="3"/>
        <v>2.8500000000000001E-3</v>
      </c>
      <c r="O42" s="36">
        <f t="shared" si="3"/>
        <v>0</v>
      </c>
      <c r="P42" s="36">
        <f t="shared" si="4"/>
        <v>3.0000000000000001E-3</v>
      </c>
      <c r="Q42" s="36">
        <f t="shared" si="5"/>
        <v>4.0000000000000001E-3</v>
      </c>
    </row>
    <row r="43" spans="1:17" x14ac:dyDescent="0.25">
      <c r="A43" t="s">
        <v>350</v>
      </c>
      <c r="B43" t="s">
        <v>118</v>
      </c>
      <c r="C43" t="s">
        <v>112</v>
      </c>
      <c r="D43" t="s">
        <v>128</v>
      </c>
      <c r="E43">
        <v>16</v>
      </c>
      <c r="F43">
        <f t="shared" si="0"/>
        <v>1.52E-2</v>
      </c>
      <c r="J43" s="35" t="s">
        <v>124</v>
      </c>
      <c r="K43" s="35">
        <f t="shared" si="1"/>
        <v>3.0349000000000001E-2</v>
      </c>
      <c r="L43" s="36">
        <f t="shared" si="1"/>
        <v>0</v>
      </c>
      <c r="M43" s="36">
        <f t="shared" si="2"/>
        <v>0.03</v>
      </c>
      <c r="N43" s="36">
        <f t="shared" si="3"/>
        <v>0</v>
      </c>
      <c r="O43" s="36">
        <f t="shared" si="3"/>
        <v>0</v>
      </c>
      <c r="P43" s="36">
        <f t="shared" si="4"/>
        <v>0</v>
      </c>
      <c r="Q43" s="36">
        <f t="shared" si="5"/>
        <v>0.03</v>
      </c>
    </row>
    <row r="44" spans="1:17" x14ac:dyDescent="0.25">
      <c r="A44" t="s">
        <v>120</v>
      </c>
      <c r="B44" t="s">
        <v>121</v>
      </c>
      <c r="C44" t="s">
        <v>119</v>
      </c>
      <c r="D44" t="s">
        <v>13</v>
      </c>
      <c r="E44">
        <v>3</v>
      </c>
      <c r="F44">
        <f t="shared" si="0"/>
        <v>2.8500000000000001E-3</v>
      </c>
      <c r="J44" s="35" t="s">
        <v>3983</v>
      </c>
      <c r="K44" s="35">
        <v>9.0200000000000002E-4</v>
      </c>
      <c r="L44" s="48">
        <v>8.3699999999999996E-4</v>
      </c>
      <c r="M44" s="36">
        <f t="shared" si="2"/>
        <v>2E-3</v>
      </c>
      <c r="N44" s="48">
        <v>1.9000000000000001E-4</v>
      </c>
      <c r="O44" s="48">
        <v>6.1399999999999996E-4</v>
      </c>
      <c r="P44" s="36">
        <f t="shared" si="4"/>
        <v>1E-3</v>
      </c>
      <c r="Q44" s="36">
        <f t="shared" si="5"/>
        <v>3.0000000000000001E-3</v>
      </c>
    </row>
    <row r="45" spans="1:17" x14ac:dyDescent="0.25">
      <c r="A45" t="s">
        <v>122</v>
      </c>
      <c r="B45" t="s">
        <v>123</v>
      </c>
      <c r="C45" t="s">
        <v>119</v>
      </c>
      <c r="D45" t="s">
        <v>128</v>
      </c>
      <c r="E45">
        <v>1.1000000000000001</v>
      </c>
      <c r="F45">
        <f t="shared" si="0"/>
        <v>1.0449999999999999E-3</v>
      </c>
    </row>
    <row r="46" spans="1:17" x14ac:dyDescent="0.25">
      <c r="A46" t="s">
        <v>126</v>
      </c>
      <c r="B46" t="s">
        <v>127</v>
      </c>
      <c r="C46" t="s">
        <v>7</v>
      </c>
      <c r="D46" t="s">
        <v>128</v>
      </c>
      <c r="E46">
        <v>0.9</v>
      </c>
      <c r="F46">
        <f t="shared" si="0"/>
        <v>8.5499999999999997E-4</v>
      </c>
      <c r="J46" s="35"/>
      <c r="K46" t="s">
        <v>3981</v>
      </c>
    </row>
    <row r="47" spans="1:17" x14ac:dyDescent="0.25">
      <c r="A47" t="s">
        <v>130</v>
      </c>
      <c r="B47" t="s">
        <v>131</v>
      </c>
      <c r="C47" t="s">
        <v>12</v>
      </c>
      <c r="D47" t="s">
        <v>128</v>
      </c>
      <c r="E47">
        <v>5.8</v>
      </c>
      <c r="F47">
        <f t="shared" si="0"/>
        <v>5.5100000000000001E-3</v>
      </c>
    </row>
    <row r="48" spans="1:17" x14ac:dyDescent="0.25">
      <c r="A48" t="s">
        <v>132</v>
      </c>
      <c r="B48" t="s">
        <v>133</v>
      </c>
      <c r="C48" t="s">
        <v>12</v>
      </c>
      <c r="D48" t="s">
        <v>128</v>
      </c>
      <c r="E48">
        <v>0.6</v>
      </c>
      <c r="F48">
        <f t="shared" si="0"/>
        <v>5.6999999999999998E-4</v>
      </c>
    </row>
    <row r="49" spans="1:6" x14ac:dyDescent="0.25">
      <c r="A49" t="s">
        <v>134</v>
      </c>
      <c r="B49" t="s">
        <v>135</v>
      </c>
      <c r="C49" t="s">
        <v>22</v>
      </c>
      <c r="D49" t="s">
        <v>128</v>
      </c>
      <c r="E49">
        <v>1.2</v>
      </c>
      <c r="F49">
        <f t="shared" si="0"/>
        <v>1.14E-3</v>
      </c>
    </row>
    <row r="50" spans="1:6" x14ac:dyDescent="0.25">
      <c r="A50" t="s">
        <v>137</v>
      </c>
      <c r="B50" t="s">
        <v>138</v>
      </c>
      <c r="C50" t="s">
        <v>68</v>
      </c>
      <c r="D50" t="s">
        <v>128</v>
      </c>
      <c r="E50">
        <v>13.7</v>
      </c>
      <c r="F50">
        <f t="shared" si="0"/>
        <v>1.3015000000000001E-2</v>
      </c>
    </row>
    <row r="51" spans="1:6" x14ac:dyDescent="0.25">
      <c r="A51" t="s">
        <v>140</v>
      </c>
      <c r="B51" t="s">
        <v>141</v>
      </c>
      <c r="C51" t="s">
        <v>80</v>
      </c>
      <c r="D51" t="s">
        <v>128</v>
      </c>
      <c r="E51">
        <v>22.5</v>
      </c>
      <c r="F51">
        <f t="shared" si="0"/>
        <v>2.1375000000000002E-2</v>
      </c>
    </row>
    <row r="52" spans="1:6" x14ac:dyDescent="0.25">
      <c r="A52" t="s">
        <v>143</v>
      </c>
      <c r="B52" t="s">
        <v>144</v>
      </c>
      <c r="C52" t="s">
        <v>68</v>
      </c>
      <c r="D52" t="s">
        <v>128</v>
      </c>
      <c r="E52">
        <v>25</v>
      </c>
      <c r="F52">
        <f t="shared" si="0"/>
        <v>2.375E-2</v>
      </c>
    </row>
    <row r="53" spans="1:6" x14ac:dyDescent="0.25">
      <c r="A53" t="s">
        <v>146</v>
      </c>
      <c r="B53" t="s">
        <v>147</v>
      </c>
      <c r="C53" t="s">
        <v>109</v>
      </c>
      <c r="D53" t="s">
        <v>128</v>
      </c>
      <c r="E53">
        <v>0.19</v>
      </c>
      <c r="F53">
        <f t="shared" si="0"/>
        <v>1.805E-4</v>
      </c>
    </row>
    <row r="54" spans="1:6" x14ac:dyDescent="0.25">
      <c r="A54" t="s">
        <v>148</v>
      </c>
      <c r="B54" t="s">
        <v>149</v>
      </c>
      <c r="C54" t="s">
        <v>112</v>
      </c>
      <c r="D54" t="s">
        <v>128</v>
      </c>
      <c r="E54">
        <v>2.1</v>
      </c>
      <c r="F54">
        <f t="shared" si="0"/>
        <v>1.9949999999999998E-3</v>
      </c>
    </row>
    <row r="55" spans="1:6" x14ac:dyDescent="0.25">
      <c r="A55" t="s">
        <v>151</v>
      </c>
      <c r="B55" t="s">
        <v>152</v>
      </c>
      <c r="C55" t="s">
        <v>124</v>
      </c>
      <c r="D55" t="s">
        <v>128</v>
      </c>
      <c r="E55">
        <v>12.8</v>
      </c>
      <c r="F55">
        <f t="shared" si="0"/>
        <v>1.2160000000000001E-2</v>
      </c>
    </row>
    <row r="56" spans="1:6" x14ac:dyDescent="0.25">
      <c r="A56" t="s">
        <v>154</v>
      </c>
      <c r="B56" t="s">
        <v>155</v>
      </c>
      <c r="C56" t="s">
        <v>124</v>
      </c>
      <c r="D56" t="s">
        <v>128</v>
      </c>
      <c r="E56">
        <v>18.5</v>
      </c>
      <c r="F56">
        <f t="shared" si="0"/>
        <v>1.7575E-2</v>
      </c>
    </row>
    <row r="57" spans="1:6" x14ac:dyDescent="0.25">
      <c r="A57" t="s">
        <v>3971</v>
      </c>
      <c r="B57" t="s">
        <v>3966</v>
      </c>
      <c r="C57" t="s">
        <v>109</v>
      </c>
      <c r="D57" t="s">
        <v>13</v>
      </c>
      <c r="E57">
        <v>3.3</v>
      </c>
      <c r="F57">
        <f t="shared" si="0"/>
        <v>3.1350000000000002E-3</v>
      </c>
    </row>
    <row r="58" spans="1:6" x14ac:dyDescent="0.25">
      <c r="B58" t="s">
        <v>3994</v>
      </c>
      <c r="C58" t="s">
        <v>68</v>
      </c>
      <c r="D58" t="s">
        <v>8</v>
      </c>
      <c r="F58">
        <v>8.5000000000000006E-2</v>
      </c>
    </row>
    <row r="59" spans="1:6" x14ac:dyDescent="0.25">
      <c r="A59" t="s">
        <v>3997</v>
      </c>
      <c r="B59" t="s">
        <v>3985</v>
      </c>
      <c r="C59" t="s">
        <v>124</v>
      </c>
      <c r="D59" t="s">
        <v>128</v>
      </c>
      <c r="E59" s="53">
        <v>0.64631578947368418</v>
      </c>
      <c r="F59">
        <v>6.1399999999999996E-4</v>
      </c>
    </row>
    <row r="60" spans="1:6" x14ac:dyDescent="0.25">
      <c r="A60" t="s">
        <v>350</v>
      </c>
      <c r="B60" t="s">
        <v>3988</v>
      </c>
      <c r="C60" t="s">
        <v>112</v>
      </c>
      <c r="D60" t="s">
        <v>128</v>
      </c>
      <c r="E60" s="53">
        <v>0.42589473684210527</v>
      </c>
      <c r="F60">
        <v>4.0460000000000002E-4</v>
      </c>
    </row>
    <row r="61" spans="1:6" x14ac:dyDescent="0.25">
      <c r="A61" t="s">
        <v>4002</v>
      </c>
      <c r="B61" t="s">
        <v>3989</v>
      </c>
      <c r="C61" t="s">
        <v>112</v>
      </c>
      <c r="D61" t="s">
        <v>128</v>
      </c>
      <c r="E61" s="53">
        <v>0.48873684210526319</v>
      </c>
      <c r="F61">
        <v>4.6430000000000001E-4</v>
      </c>
    </row>
    <row r="62" spans="1:6" x14ac:dyDescent="0.25">
      <c r="A62" t="s">
        <v>3998</v>
      </c>
      <c r="B62" t="s">
        <v>3990</v>
      </c>
      <c r="C62" t="s">
        <v>7</v>
      </c>
      <c r="D62" t="s">
        <v>128</v>
      </c>
      <c r="E62" s="53">
        <v>0.3705263157894737</v>
      </c>
      <c r="F62">
        <v>3.5199999999999999E-4</v>
      </c>
    </row>
    <row r="63" spans="1:6" x14ac:dyDescent="0.25">
      <c r="A63" t="s">
        <v>3999</v>
      </c>
      <c r="B63" t="s">
        <v>3991</v>
      </c>
      <c r="C63" t="s">
        <v>22</v>
      </c>
      <c r="D63" t="s">
        <v>128</v>
      </c>
      <c r="E63" s="53">
        <v>1.8947368421052633E-2</v>
      </c>
      <c r="F63">
        <v>1.8E-5</v>
      </c>
    </row>
    <row r="64" spans="1:6" x14ac:dyDescent="0.25">
      <c r="A64" t="s">
        <v>4000</v>
      </c>
      <c r="B64" t="s">
        <v>3992</v>
      </c>
      <c r="C64" t="s">
        <v>47</v>
      </c>
      <c r="D64" t="s">
        <v>349</v>
      </c>
      <c r="E64" s="53">
        <v>0.88105263157894742</v>
      </c>
      <c r="F64">
        <v>8.3699999999999996E-4</v>
      </c>
    </row>
    <row r="65" spans="1:6" x14ac:dyDescent="0.25">
      <c r="A65" t="s">
        <v>4001</v>
      </c>
      <c r="B65" t="s">
        <v>3993</v>
      </c>
      <c r="C65" t="s">
        <v>109</v>
      </c>
      <c r="D65" t="s">
        <v>349</v>
      </c>
      <c r="E65" s="53">
        <v>0.23157894736842105</v>
      </c>
      <c r="F65">
        <v>2.2000000000000001E-4</v>
      </c>
    </row>
    <row r="66" spans="1:6" x14ac:dyDescent="0.25">
      <c r="A66" t="s">
        <v>3996</v>
      </c>
      <c r="B66" t="s">
        <v>3995</v>
      </c>
      <c r="C66" t="s">
        <v>80</v>
      </c>
      <c r="D66" t="s">
        <v>349</v>
      </c>
      <c r="E66" s="53">
        <v>1.4621052631578948</v>
      </c>
      <c r="F66">
        <v>1.389E-3</v>
      </c>
    </row>
  </sheetData>
  <sheetProtection sort="0" pivotTables="0"/>
  <sortState xmlns:xlrd2="http://schemas.microsoft.com/office/spreadsheetml/2017/richdata2" ref="B59:F65">
    <sortCondition ref="D59:D65"/>
  </sortState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79D4D-3B07-4BBD-8577-CBE2F6CFCB78}">
  <dimension ref="A1:P87"/>
  <sheetViews>
    <sheetView workbookViewId="0">
      <selection activeCell="F26" sqref="F26"/>
    </sheetView>
  </sheetViews>
  <sheetFormatPr defaultRowHeight="13.2" x14ac:dyDescent="0.25"/>
  <cols>
    <col min="1" max="1" width="22.6640625" customWidth="1"/>
    <col min="2" max="2" width="33.109375" bestFit="1" customWidth="1"/>
    <col min="3" max="3" width="13.109375" bestFit="1" customWidth="1"/>
    <col min="4" max="4" width="27.33203125" bestFit="1" customWidth="1"/>
    <col min="5" max="5" width="17.6640625" customWidth="1"/>
    <col min="6" max="6" width="18.44140625" customWidth="1"/>
    <col min="9" max="9" width="25.33203125" bestFit="1" customWidth="1"/>
    <col min="10" max="10" width="15" bestFit="1" customWidth="1"/>
    <col min="11" max="11" width="15.109375" bestFit="1" customWidth="1"/>
    <col min="12" max="12" width="22.6640625" bestFit="1" customWidth="1"/>
    <col min="13" max="13" width="31.33203125" bestFit="1" customWidth="1"/>
    <col min="14" max="14" width="10.109375" bestFit="1" customWidth="1"/>
    <col min="15" max="15" width="25.33203125" bestFit="1" customWidth="1"/>
    <col min="16" max="16" width="31.33203125" bestFit="1" customWidth="1"/>
    <col min="17" max="17" width="25.33203125" bestFit="1" customWidth="1"/>
    <col min="18" max="18" width="31.109375" bestFit="1" customWidth="1"/>
    <col min="19" max="19" width="31.886718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352</v>
      </c>
    </row>
    <row r="2" spans="1:14" x14ac:dyDescent="0.25">
      <c r="A2" t="s">
        <v>157</v>
      </c>
      <c r="B2" t="s">
        <v>158</v>
      </c>
      <c r="C2" t="s">
        <v>7</v>
      </c>
      <c r="D2" t="s">
        <v>349</v>
      </c>
      <c r="E2">
        <v>3.9</v>
      </c>
      <c r="F2">
        <f>E2*3400/1000000</f>
        <v>1.3259999999999999E-2</v>
      </c>
      <c r="I2" s="3" t="s">
        <v>3775</v>
      </c>
      <c r="J2" s="3" t="s">
        <v>3763</v>
      </c>
    </row>
    <row r="3" spans="1:14" x14ac:dyDescent="0.25">
      <c r="A3" t="s">
        <v>160</v>
      </c>
      <c r="B3" t="s">
        <v>161</v>
      </c>
      <c r="C3" t="s">
        <v>7</v>
      </c>
      <c r="D3" t="s">
        <v>349</v>
      </c>
      <c r="E3">
        <v>3.9</v>
      </c>
      <c r="F3">
        <f t="shared" ref="F3:F46" si="0">E3*3400/1000000</f>
        <v>1.3259999999999999E-2</v>
      </c>
      <c r="I3" s="3" t="s">
        <v>3761</v>
      </c>
      <c r="J3" t="s">
        <v>128</v>
      </c>
      <c r="K3" t="s">
        <v>349</v>
      </c>
      <c r="L3" t="s">
        <v>13</v>
      </c>
      <c r="M3" t="s">
        <v>8</v>
      </c>
      <c r="N3" t="s">
        <v>3762</v>
      </c>
    </row>
    <row r="4" spans="1:14" x14ac:dyDescent="0.25">
      <c r="A4" t="s">
        <v>163</v>
      </c>
      <c r="B4" t="s">
        <v>164</v>
      </c>
      <c r="C4" t="s">
        <v>7</v>
      </c>
      <c r="D4" t="s">
        <v>349</v>
      </c>
      <c r="E4">
        <v>3.9</v>
      </c>
      <c r="F4">
        <f t="shared" si="0"/>
        <v>1.3259999999999999E-2</v>
      </c>
      <c r="I4" s="4" t="s">
        <v>7</v>
      </c>
      <c r="J4" s="5"/>
      <c r="K4" s="5">
        <v>0.21215999999999993</v>
      </c>
      <c r="L4" s="5"/>
      <c r="M4" s="5"/>
      <c r="N4" s="5">
        <v>0.21215999999999993</v>
      </c>
    </row>
    <row r="5" spans="1:14" x14ac:dyDescent="0.25">
      <c r="A5" t="s">
        <v>166</v>
      </c>
      <c r="B5" t="s">
        <v>167</v>
      </c>
      <c r="C5" t="s">
        <v>7</v>
      </c>
      <c r="D5" t="s">
        <v>349</v>
      </c>
      <c r="E5">
        <v>3.9</v>
      </c>
      <c r="F5">
        <f t="shared" si="0"/>
        <v>1.3259999999999999E-2</v>
      </c>
      <c r="I5" s="4" t="s">
        <v>22</v>
      </c>
      <c r="J5" s="5"/>
      <c r="K5" s="5">
        <v>0.38453999999999988</v>
      </c>
      <c r="L5" s="5"/>
      <c r="M5" s="5"/>
      <c r="N5" s="5">
        <v>0.38453999999999988</v>
      </c>
    </row>
    <row r="6" spans="1:14" x14ac:dyDescent="0.25">
      <c r="A6" t="s">
        <v>169</v>
      </c>
      <c r="B6" t="s">
        <v>170</v>
      </c>
      <c r="C6" t="s">
        <v>7</v>
      </c>
      <c r="D6" t="s">
        <v>349</v>
      </c>
      <c r="E6">
        <v>3.9</v>
      </c>
      <c r="F6">
        <f t="shared" si="0"/>
        <v>1.3259999999999999E-2</v>
      </c>
      <c r="I6" s="4" t="s">
        <v>47</v>
      </c>
      <c r="J6" s="5">
        <v>0.13425000000000001</v>
      </c>
      <c r="K6" s="5"/>
      <c r="L6" s="5"/>
      <c r="M6" s="5"/>
      <c r="N6" s="5">
        <v>0.13425000000000001</v>
      </c>
    </row>
    <row r="7" spans="1:14" x14ac:dyDescent="0.25">
      <c r="A7" t="s">
        <v>172</v>
      </c>
      <c r="B7" t="s">
        <v>173</v>
      </c>
      <c r="C7" t="s">
        <v>7</v>
      </c>
      <c r="D7" t="s">
        <v>349</v>
      </c>
      <c r="E7">
        <v>3.9</v>
      </c>
      <c r="F7">
        <f t="shared" si="0"/>
        <v>1.3259999999999999E-2</v>
      </c>
      <c r="I7" s="4" t="s">
        <v>3559</v>
      </c>
      <c r="J7" s="5">
        <v>5.0000000000000002E-5</v>
      </c>
      <c r="K7" s="5"/>
      <c r="L7" s="5">
        <v>1.7500000000000003E-4</v>
      </c>
      <c r="M7" s="5"/>
      <c r="N7" s="5">
        <v>2.2500000000000002E-4</v>
      </c>
    </row>
    <row r="8" spans="1:14" x14ac:dyDescent="0.25">
      <c r="A8" t="s">
        <v>175</v>
      </c>
      <c r="B8" t="s">
        <v>176</v>
      </c>
      <c r="C8" t="s">
        <v>7</v>
      </c>
      <c r="D8" t="s">
        <v>349</v>
      </c>
      <c r="E8">
        <v>3.9</v>
      </c>
      <c r="F8">
        <f t="shared" si="0"/>
        <v>1.3259999999999999E-2</v>
      </c>
      <c r="I8" s="4" t="s">
        <v>68</v>
      </c>
      <c r="J8" s="5"/>
      <c r="K8" s="5"/>
      <c r="L8" s="5">
        <v>0.15120000000000003</v>
      </c>
      <c r="M8" s="5">
        <v>0.13500000000000001</v>
      </c>
      <c r="N8" s="5">
        <v>0.28620000000000001</v>
      </c>
    </row>
    <row r="9" spans="1:14" x14ac:dyDescent="0.25">
      <c r="A9" t="s">
        <v>178</v>
      </c>
      <c r="B9" t="s">
        <v>179</v>
      </c>
      <c r="C9" t="s">
        <v>7</v>
      </c>
      <c r="D9" t="s">
        <v>349</v>
      </c>
      <c r="E9">
        <v>3.9</v>
      </c>
      <c r="F9">
        <f t="shared" si="0"/>
        <v>1.3259999999999999E-2</v>
      </c>
      <c r="I9" s="4" t="s">
        <v>109</v>
      </c>
      <c r="J9" s="5">
        <v>2.3999999999999998E-3</v>
      </c>
      <c r="K9" s="5"/>
      <c r="L9" s="5"/>
      <c r="M9" s="5"/>
      <c r="N9" s="5">
        <v>2.3999999999999998E-3</v>
      </c>
    </row>
    <row r="10" spans="1:14" x14ac:dyDescent="0.25">
      <c r="A10" t="s">
        <v>181</v>
      </c>
      <c r="B10" t="s">
        <v>182</v>
      </c>
      <c r="C10" t="s">
        <v>7</v>
      </c>
      <c r="D10" t="s">
        <v>349</v>
      </c>
      <c r="E10">
        <v>3.9</v>
      </c>
      <c r="F10">
        <f t="shared" si="0"/>
        <v>1.3259999999999999E-2</v>
      </c>
      <c r="I10" s="4" t="s">
        <v>3762</v>
      </c>
      <c r="J10" s="2">
        <v>0.13670000000000002</v>
      </c>
      <c r="K10" s="2">
        <v>0.59669999999999979</v>
      </c>
      <c r="L10" s="2">
        <v>0.15137500000000004</v>
      </c>
      <c r="M10" s="2">
        <v>0.13500000000000001</v>
      </c>
      <c r="N10" s="2">
        <v>1.0197749999999999</v>
      </c>
    </row>
    <row r="11" spans="1:14" x14ac:dyDescent="0.25">
      <c r="A11" t="s">
        <v>184</v>
      </c>
      <c r="B11" t="s">
        <v>185</v>
      </c>
      <c r="C11" t="s">
        <v>7</v>
      </c>
      <c r="D11" t="s">
        <v>349</v>
      </c>
      <c r="E11">
        <v>3.9</v>
      </c>
      <c r="F11">
        <f t="shared" si="0"/>
        <v>1.3259999999999999E-2</v>
      </c>
      <c r="I11" s="4"/>
      <c r="J11" s="2"/>
      <c r="K11" s="2"/>
      <c r="L11" s="2"/>
      <c r="M11" s="2"/>
      <c r="N11" s="2"/>
    </row>
    <row r="12" spans="1:14" x14ac:dyDescent="0.25">
      <c r="A12" t="s">
        <v>187</v>
      </c>
      <c r="B12" t="s">
        <v>188</v>
      </c>
      <c r="C12" t="s">
        <v>7</v>
      </c>
      <c r="D12" t="s">
        <v>349</v>
      </c>
      <c r="E12">
        <v>3.9</v>
      </c>
      <c r="F12">
        <f t="shared" si="0"/>
        <v>1.3259999999999999E-2</v>
      </c>
      <c r="I12" s="4" t="s">
        <v>3775</v>
      </c>
      <c r="J12" s="2" t="s">
        <v>3763</v>
      </c>
      <c r="K12" s="2"/>
      <c r="L12" s="2"/>
      <c r="M12" s="2"/>
      <c r="N12" s="2"/>
    </row>
    <row r="13" spans="1:14" x14ac:dyDescent="0.25">
      <c r="A13" t="s">
        <v>190</v>
      </c>
      <c r="B13" t="s">
        <v>191</v>
      </c>
      <c r="C13" t="s">
        <v>7</v>
      </c>
      <c r="D13" t="s">
        <v>349</v>
      </c>
      <c r="E13">
        <v>3.9</v>
      </c>
      <c r="F13">
        <f t="shared" si="0"/>
        <v>1.3259999999999999E-2</v>
      </c>
      <c r="I13" s="4" t="s">
        <v>3761</v>
      </c>
      <c r="J13" s="2" t="s">
        <v>128</v>
      </c>
      <c r="K13" s="2" t="s">
        <v>349</v>
      </c>
      <c r="L13" s="2" t="s">
        <v>13</v>
      </c>
      <c r="M13" s="2" t="s">
        <v>8</v>
      </c>
      <c r="N13" s="2" t="s">
        <v>3762</v>
      </c>
    </row>
    <row r="14" spans="1:14" x14ac:dyDescent="0.25">
      <c r="A14" t="s">
        <v>193</v>
      </c>
      <c r="B14" t="s">
        <v>194</v>
      </c>
      <c r="C14" t="s">
        <v>7</v>
      </c>
      <c r="D14" t="s">
        <v>349</v>
      </c>
      <c r="E14">
        <v>3.9</v>
      </c>
      <c r="F14">
        <f t="shared" si="0"/>
        <v>1.3259999999999999E-2</v>
      </c>
      <c r="I14" s="4" t="s">
        <v>7</v>
      </c>
      <c r="J14" s="2"/>
      <c r="K14" s="2">
        <v>0.21215999999999993</v>
      </c>
      <c r="L14" s="2"/>
      <c r="M14" s="2"/>
      <c r="N14" s="2">
        <v>0.21215999999999993</v>
      </c>
    </row>
    <row r="15" spans="1:14" x14ac:dyDescent="0.25">
      <c r="A15" t="s">
        <v>196</v>
      </c>
      <c r="B15" t="s">
        <v>197</v>
      </c>
      <c r="C15" t="s">
        <v>7</v>
      </c>
      <c r="D15" t="s">
        <v>349</v>
      </c>
      <c r="E15">
        <v>3.9</v>
      </c>
      <c r="F15">
        <f t="shared" si="0"/>
        <v>1.3259999999999999E-2</v>
      </c>
      <c r="I15" s="4" t="s">
        <v>22</v>
      </c>
      <c r="J15" s="2"/>
      <c r="K15" s="2">
        <v>0.38453999999999988</v>
      </c>
      <c r="L15" s="2"/>
      <c r="M15" s="2"/>
      <c r="N15" s="2">
        <v>0.38453999999999988</v>
      </c>
    </row>
    <row r="16" spans="1:14" x14ac:dyDescent="0.25">
      <c r="A16" t="s">
        <v>199</v>
      </c>
      <c r="B16" t="s">
        <v>200</v>
      </c>
      <c r="C16" t="s">
        <v>7</v>
      </c>
      <c r="D16" t="s">
        <v>349</v>
      </c>
      <c r="E16">
        <v>3.9</v>
      </c>
      <c r="F16">
        <f t="shared" si="0"/>
        <v>1.3259999999999999E-2</v>
      </c>
      <c r="I16" s="4" t="s">
        <v>47</v>
      </c>
      <c r="J16" s="2">
        <v>0.13425000000000001</v>
      </c>
      <c r="K16" s="2"/>
      <c r="L16" s="2"/>
      <c r="M16" s="2"/>
      <c r="N16" s="2">
        <v>0.13425000000000001</v>
      </c>
    </row>
    <row r="17" spans="1:16" x14ac:dyDescent="0.25">
      <c r="A17" t="s">
        <v>202</v>
      </c>
      <c r="B17" t="s">
        <v>203</v>
      </c>
      <c r="C17" t="s">
        <v>7</v>
      </c>
      <c r="D17" t="s">
        <v>349</v>
      </c>
      <c r="E17">
        <v>3.9</v>
      </c>
      <c r="F17">
        <f t="shared" si="0"/>
        <v>1.3259999999999999E-2</v>
      </c>
      <c r="I17" s="4" t="s">
        <v>3559</v>
      </c>
      <c r="J17" s="2">
        <v>5.0000000000000002E-5</v>
      </c>
      <c r="K17" s="2"/>
      <c r="L17" s="2">
        <v>1.7500000000000003E-4</v>
      </c>
      <c r="M17" s="2"/>
      <c r="N17" s="2">
        <v>2.2500000000000002E-4</v>
      </c>
    </row>
    <row r="18" spans="1:16" x14ac:dyDescent="0.25">
      <c r="A18" t="s">
        <v>205</v>
      </c>
      <c r="B18" t="s">
        <v>206</v>
      </c>
      <c r="C18" t="s">
        <v>22</v>
      </c>
      <c r="D18" t="s">
        <v>349</v>
      </c>
      <c r="E18">
        <v>3.9</v>
      </c>
      <c r="F18">
        <f t="shared" si="0"/>
        <v>1.3259999999999999E-2</v>
      </c>
      <c r="I18" s="4" t="s">
        <v>68</v>
      </c>
      <c r="J18" s="2"/>
      <c r="K18" s="2"/>
      <c r="L18" s="2">
        <v>0.15120000000000003</v>
      </c>
      <c r="M18" s="2">
        <v>0.13500000000000001</v>
      </c>
      <c r="N18" s="2">
        <v>0.28620000000000001</v>
      </c>
    </row>
    <row r="19" spans="1:16" x14ac:dyDescent="0.25">
      <c r="A19" t="s">
        <v>208</v>
      </c>
      <c r="B19" t="s">
        <v>209</v>
      </c>
      <c r="C19" t="s">
        <v>22</v>
      </c>
      <c r="D19" t="s">
        <v>349</v>
      </c>
      <c r="E19">
        <v>3.9</v>
      </c>
      <c r="F19">
        <f t="shared" si="0"/>
        <v>1.3259999999999999E-2</v>
      </c>
      <c r="I19" s="4" t="s">
        <v>109</v>
      </c>
      <c r="J19" s="2">
        <v>2.3999999999999998E-3</v>
      </c>
      <c r="K19" s="2"/>
      <c r="L19" s="2"/>
      <c r="M19" s="2"/>
      <c r="N19" s="2">
        <v>2.3999999999999998E-3</v>
      </c>
    </row>
    <row r="20" spans="1:16" x14ac:dyDescent="0.25">
      <c r="A20" t="s">
        <v>211</v>
      </c>
      <c r="B20" t="s">
        <v>212</v>
      </c>
      <c r="C20" t="s">
        <v>22</v>
      </c>
      <c r="D20" t="s">
        <v>349</v>
      </c>
      <c r="E20">
        <v>3.9</v>
      </c>
      <c r="F20">
        <f t="shared" si="0"/>
        <v>1.3259999999999999E-2</v>
      </c>
      <c r="I20" s="4"/>
      <c r="J20" s="2"/>
      <c r="K20" s="2"/>
      <c r="L20" s="2"/>
      <c r="M20" s="2"/>
      <c r="N20" s="2"/>
    </row>
    <row r="21" spans="1:16" x14ac:dyDescent="0.25">
      <c r="A21" t="s">
        <v>214</v>
      </c>
      <c r="B21" t="s">
        <v>215</v>
      </c>
      <c r="C21" t="s">
        <v>22</v>
      </c>
      <c r="D21" t="s">
        <v>349</v>
      </c>
      <c r="E21">
        <v>3.9</v>
      </c>
      <c r="F21">
        <f t="shared" si="0"/>
        <v>1.3259999999999999E-2</v>
      </c>
      <c r="I21" s="4"/>
      <c r="J21" s="2"/>
      <c r="K21" s="2"/>
      <c r="L21" s="2"/>
      <c r="M21" s="2"/>
      <c r="N21" s="2"/>
    </row>
    <row r="22" spans="1:16" x14ac:dyDescent="0.25">
      <c r="A22" t="s">
        <v>217</v>
      </c>
      <c r="B22" t="s">
        <v>218</v>
      </c>
      <c r="C22" t="s">
        <v>22</v>
      </c>
      <c r="D22" t="s">
        <v>349</v>
      </c>
      <c r="E22">
        <v>3.9</v>
      </c>
      <c r="F22">
        <f t="shared" si="0"/>
        <v>1.3259999999999999E-2</v>
      </c>
    </row>
    <row r="23" spans="1:16" x14ac:dyDescent="0.25">
      <c r="A23" t="s">
        <v>220</v>
      </c>
      <c r="B23" t="s">
        <v>221</v>
      </c>
      <c r="C23" t="s">
        <v>22</v>
      </c>
      <c r="D23" t="s">
        <v>349</v>
      </c>
      <c r="E23">
        <v>3.9</v>
      </c>
      <c r="F23">
        <f t="shared" si="0"/>
        <v>1.3259999999999999E-2</v>
      </c>
      <c r="I23" s="4" t="s">
        <v>3980</v>
      </c>
    </row>
    <row r="24" spans="1:16" x14ac:dyDescent="0.25">
      <c r="A24" t="s">
        <v>223</v>
      </c>
      <c r="B24" t="s">
        <v>224</v>
      </c>
      <c r="C24" t="s">
        <v>22</v>
      </c>
      <c r="D24" t="s">
        <v>349</v>
      </c>
      <c r="E24">
        <v>3.9</v>
      </c>
      <c r="F24">
        <f t="shared" si="0"/>
        <v>1.3259999999999999E-2</v>
      </c>
      <c r="I24" t="s">
        <v>3775</v>
      </c>
      <c r="J24" t="s">
        <v>3763</v>
      </c>
    </row>
    <row r="25" spans="1:16" x14ac:dyDescent="0.25">
      <c r="A25" t="s">
        <v>226</v>
      </c>
      <c r="B25" t="s">
        <v>227</v>
      </c>
      <c r="C25" t="s">
        <v>22</v>
      </c>
      <c r="D25" t="s">
        <v>349</v>
      </c>
      <c r="E25">
        <v>3.9</v>
      </c>
      <c r="F25">
        <f t="shared" si="0"/>
        <v>1.3259999999999999E-2</v>
      </c>
      <c r="I25" s="35" t="s">
        <v>3761</v>
      </c>
      <c r="J25" s="35" t="s">
        <v>128</v>
      </c>
      <c r="K25" s="35" t="s">
        <v>349</v>
      </c>
      <c r="L25" s="35" t="s">
        <v>3783</v>
      </c>
      <c r="M25" s="35" t="s">
        <v>13</v>
      </c>
      <c r="N25" s="35" t="s">
        <v>8</v>
      </c>
      <c r="O25" s="35" t="s">
        <v>3784</v>
      </c>
      <c r="P25" t="s">
        <v>3762</v>
      </c>
    </row>
    <row r="26" spans="1:16" x14ac:dyDescent="0.25">
      <c r="A26" t="s">
        <v>229</v>
      </c>
      <c r="B26" t="s">
        <v>230</v>
      </c>
      <c r="C26" t="s">
        <v>22</v>
      </c>
      <c r="D26" t="s">
        <v>349</v>
      </c>
      <c r="E26">
        <v>3.9</v>
      </c>
      <c r="F26">
        <f t="shared" si="0"/>
        <v>1.3259999999999999E-2</v>
      </c>
      <c r="I26" s="35" t="s">
        <v>7</v>
      </c>
      <c r="J26" s="36"/>
      <c r="K26" s="36">
        <v>0.21215999999999993</v>
      </c>
      <c r="L26" s="36">
        <f>ROUND(SUM(J26:K26),3)</f>
        <v>0.21199999999999999</v>
      </c>
      <c r="M26" s="36"/>
      <c r="N26" s="36"/>
      <c r="O26" s="36">
        <f>ROUND(SUM(M26:N26),3)</f>
        <v>0</v>
      </c>
      <c r="P26" s="5">
        <f>ROUND(SUM(L26,O26),3)</f>
        <v>0.21199999999999999</v>
      </c>
    </row>
    <row r="27" spans="1:16" x14ac:dyDescent="0.25">
      <c r="A27" t="s">
        <v>232</v>
      </c>
      <c r="B27" t="s">
        <v>233</v>
      </c>
      <c r="C27" t="s">
        <v>22</v>
      </c>
      <c r="D27" t="s">
        <v>349</v>
      </c>
      <c r="E27">
        <v>3.9</v>
      </c>
      <c r="F27">
        <f t="shared" si="0"/>
        <v>1.3259999999999999E-2</v>
      </c>
      <c r="I27" s="35" t="s">
        <v>22</v>
      </c>
      <c r="J27" s="36"/>
      <c r="K27" s="36">
        <v>0.38453999999999988</v>
      </c>
      <c r="L27" s="36">
        <f t="shared" ref="L27:L31" si="1">ROUND(SUM(J27:K27),3)</f>
        <v>0.38500000000000001</v>
      </c>
      <c r="M27" s="36"/>
      <c r="N27" s="36"/>
      <c r="O27" s="36">
        <f t="shared" ref="O27:O30" si="2">ROUND(SUM(M27:N27),3)</f>
        <v>0</v>
      </c>
      <c r="P27" s="5">
        <f t="shared" ref="P27:P31" si="3">ROUND(SUM(L27,O27),3)</f>
        <v>0.38500000000000001</v>
      </c>
    </row>
    <row r="28" spans="1:16" x14ac:dyDescent="0.25">
      <c r="A28" t="s">
        <v>235</v>
      </c>
      <c r="B28" t="s">
        <v>236</v>
      </c>
      <c r="C28" t="s">
        <v>22</v>
      </c>
      <c r="D28" t="s">
        <v>349</v>
      </c>
      <c r="E28">
        <v>3.9</v>
      </c>
      <c r="F28">
        <f t="shared" si="0"/>
        <v>1.3259999999999999E-2</v>
      </c>
      <c r="I28" s="35" t="s">
        <v>47</v>
      </c>
      <c r="J28" s="36">
        <v>0.13425000000000001</v>
      </c>
      <c r="K28" s="36"/>
      <c r="L28" s="36">
        <f t="shared" si="1"/>
        <v>0.13400000000000001</v>
      </c>
      <c r="M28" s="36"/>
      <c r="N28" s="36"/>
      <c r="O28" s="36">
        <f t="shared" si="2"/>
        <v>0</v>
      </c>
      <c r="P28" s="5">
        <f t="shared" si="3"/>
        <v>0.13400000000000001</v>
      </c>
    </row>
    <row r="29" spans="1:16" x14ac:dyDescent="0.25">
      <c r="A29" t="s">
        <v>238</v>
      </c>
      <c r="B29" t="s">
        <v>239</v>
      </c>
      <c r="C29" t="s">
        <v>22</v>
      </c>
      <c r="D29" t="s">
        <v>349</v>
      </c>
      <c r="E29">
        <v>3.9</v>
      </c>
      <c r="F29">
        <f t="shared" si="0"/>
        <v>1.3259999999999999E-2</v>
      </c>
      <c r="I29" s="35" t="s">
        <v>3559</v>
      </c>
      <c r="J29" s="36">
        <v>5.0000000000000002E-5</v>
      </c>
      <c r="K29" s="36"/>
      <c r="L29" s="36">
        <f t="shared" si="1"/>
        <v>0</v>
      </c>
      <c r="M29" s="36">
        <v>1.7500000000000003E-4</v>
      </c>
      <c r="N29" s="36"/>
      <c r="O29" s="36">
        <f t="shared" si="2"/>
        <v>0</v>
      </c>
      <c r="P29" s="5">
        <f t="shared" si="3"/>
        <v>0</v>
      </c>
    </row>
    <row r="30" spans="1:16" x14ac:dyDescent="0.25">
      <c r="A30" t="s">
        <v>241</v>
      </c>
      <c r="B30" t="s">
        <v>242</v>
      </c>
      <c r="C30" t="s">
        <v>22</v>
      </c>
      <c r="D30" t="s">
        <v>349</v>
      </c>
      <c r="E30">
        <v>3.9</v>
      </c>
      <c r="F30">
        <f t="shared" si="0"/>
        <v>1.3259999999999999E-2</v>
      </c>
      <c r="I30" s="35" t="s">
        <v>68</v>
      </c>
      <c r="J30" s="36"/>
      <c r="K30" s="36"/>
      <c r="L30" s="36">
        <f t="shared" si="1"/>
        <v>0</v>
      </c>
      <c r="M30" s="36">
        <v>0.15120000000000003</v>
      </c>
      <c r="N30" s="36">
        <v>0.13500000000000001</v>
      </c>
      <c r="O30" s="36">
        <f t="shared" si="2"/>
        <v>0.28599999999999998</v>
      </c>
      <c r="P30" s="5">
        <f t="shared" si="3"/>
        <v>0.28599999999999998</v>
      </c>
    </row>
    <row r="31" spans="1:16" x14ac:dyDescent="0.25">
      <c r="A31" t="s">
        <v>244</v>
      </c>
      <c r="B31" t="s">
        <v>245</v>
      </c>
      <c r="C31" t="s">
        <v>22</v>
      </c>
      <c r="D31" t="s">
        <v>349</v>
      </c>
      <c r="E31">
        <v>3.9</v>
      </c>
      <c r="F31">
        <f t="shared" si="0"/>
        <v>1.3259999999999999E-2</v>
      </c>
      <c r="I31" s="35" t="s">
        <v>109</v>
      </c>
      <c r="J31" s="36">
        <v>2.3999999999999998E-3</v>
      </c>
      <c r="K31" s="36"/>
      <c r="L31" s="36">
        <f t="shared" si="1"/>
        <v>2E-3</v>
      </c>
      <c r="M31" s="36"/>
      <c r="N31" s="36"/>
      <c r="O31" s="36">
        <f>ROUND(SUM(M31:N31),3)</f>
        <v>0</v>
      </c>
      <c r="P31" s="5">
        <f t="shared" si="3"/>
        <v>2E-3</v>
      </c>
    </row>
    <row r="32" spans="1:16" x14ac:dyDescent="0.25">
      <c r="A32" t="s">
        <v>247</v>
      </c>
      <c r="B32" t="s">
        <v>248</v>
      </c>
      <c r="C32" t="s">
        <v>22</v>
      </c>
      <c r="D32" t="s">
        <v>349</v>
      </c>
      <c r="E32">
        <v>3.9</v>
      </c>
      <c r="F32">
        <f t="shared" si="0"/>
        <v>1.3259999999999999E-2</v>
      </c>
      <c r="I32" t="s">
        <v>3762</v>
      </c>
      <c r="J32" s="5">
        <f>ROUND(SUM(J26:J31),3)</f>
        <v>0.13700000000000001</v>
      </c>
      <c r="K32" s="5">
        <f t="shared" ref="K32:P32" si="4">ROUND(SUM(K26:K31),3)</f>
        <v>0.59699999999999998</v>
      </c>
      <c r="L32" s="5">
        <f t="shared" si="4"/>
        <v>0.73299999999999998</v>
      </c>
      <c r="M32" s="5">
        <f t="shared" si="4"/>
        <v>0.151</v>
      </c>
      <c r="N32" s="5">
        <f t="shared" si="4"/>
        <v>0.13500000000000001</v>
      </c>
      <c r="O32" s="5">
        <f t="shared" si="4"/>
        <v>0.28599999999999998</v>
      </c>
      <c r="P32" s="5">
        <f t="shared" si="4"/>
        <v>1.0189999999999999</v>
      </c>
    </row>
    <row r="33" spans="1:10" x14ac:dyDescent="0.25">
      <c r="A33" t="s">
        <v>250</v>
      </c>
      <c r="B33" t="s">
        <v>251</v>
      </c>
      <c r="C33" t="s">
        <v>22</v>
      </c>
      <c r="D33" t="s">
        <v>349</v>
      </c>
      <c r="E33">
        <v>3.9</v>
      </c>
      <c r="F33">
        <f t="shared" si="0"/>
        <v>1.3259999999999999E-2</v>
      </c>
    </row>
    <row r="34" spans="1:10" x14ac:dyDescent="0.25">
      <c r="A34" t="s">
        <v>253</v>
      </c>
      <c r="B34" t="s">
        <v>254</v>
      </c>
      <c r="C34" t="s">
        <v>22</v>
      </c>
      <c r="D34" t="s">
        <v>349</v>
      </c>
      <c r="E34">
        <v>3.9</v>
      </c>
      <c r="F34">
        <f t="shared" si="0"/>
        <v>1.3259999999999999E-2</v>
      </c>
      <c r="I34" s="35"/>
      <c r="J34" s="5" t="s">
        <v>3981</v>
      </c>
    </row>
    <row r="35" spans="1:10" x14ac:dyDescent="0.25">
      <c r="A35" t="s">
        <v>256</v>
      </c>
      <c r="B35" t="s">
        <v>257</v>
      </c>
      <c r="C35" t="s">
        <v>22</v>
      </c>
      <c r="D35" t="s">
        <v>349</v>
      </c>
      <c r="E35">
        <v>3.9</v>
      </c>
      <c r="F35">
        <f t="shared" si="0"/>
        <v>1.3259999999999999E-2</v>
      </c>
      <c r="J35" s="5"/>
    </row>
    <row r="36" spans="1:10" x14ac:dyDescent="0.25">
      <c r="A36" t="s">
        <v>259</v>
      </c>
      <c r="B36" t="s">
        <v>260</v>
      </c>
      <c r="C36" t="s">
        <v>22</v>
      </c>
      <c r="D36" t="s">
        <v>349</v>
      </c>
      <c r="E36">
        <v>3.9</v>
      </c>
      <c r="F36">
        <f t="shared" si="0"/>
        <v>1.3259999999999999E-2</v>
      </c>
      <c r="J36" s="5"/>
    </row>
    <row r="37" spans="1:10" x14ac:dyDescent="0.25">
      <c r="A37" t="s">
        <v>262</v>
      </c>
      <c r="B37" t="s">
        <v>263</v>
      </c>
      <c r="C37" t="s">
        <v>22</v>
      </c>
      <c r="D37" t="s">
        <v>349</v>
      </c>
      <c r="E37">
        <v>3.9</v>
      </c>
      <c r="F37">
        <f t="shared" si="0"/>
        <v>1.3259999999999999E-2</v>
      </c>
      <c r="J37" s="5"/>
    </row>
    <row r="38" spans="1:10" x14ac:dyDescent="0.25">
      <c r="A38" t="s">
        <v>265</v>
      </c>
      <c r="B38" t="s">
        <v>266</v>
      </c>
      <c r="C38" t="s">
        <v>22</v>
      </c>
      <c r="D38" t="s">
        <v>349</v>
      </c>
      <c r="E38">
        <v>3.9</v>
      </c>
      <c r="F38">
        <f t="shared" si="0"/>
        <v>1.3259999999999999E-2</v>
      </c>
      <c r="J38" s="5"/>
    </row>
    <row r="39" spans="1:10" x14ac:dyDescent="0.25">
      <c r="A39" t="s">
        <v>268</v>
      </c>
      <c r="B39" t="s">
        <v>269</v>
      </c>
      <c r="C39" t="s">
        <v>22</v>
      </c>
      <c r="D39" t="s">
        <v>349</v>
      </c>
      <c r="E39">
        <v>3.9</v>
      </c>
      <c r="F39">
        <f t="shared" si="0"/>
        <v>1.3259999999999999E-2</v>
      </c>
      <c r="J39" s="5"/>
    </row>
    <row r="40" spans="1:10" x14ac:dyDescent="0.25">
      <c r="A40" t="s">
        <v>271</v>
      </c>
      <c r="B40" t="s">
        <v>272</v>
      </c>
      <c r="C40" t="s">
        <v>22</v>
      </c>
      <c r="D40" t="s">
        <v>349</v>
      </c>
      <c r="E40">
        <v>3.9</v>
      </c>
      <c r="F40">
        <f t="shared" si="0"/>
        <v>1.3259999999999999E-2</v>
      </c>
      <c r="J40" s="5"/>
    </row>
    <row r="41" spans="1:10" x14ac:dyDescent="0.25">
      <c r="A41" t="s">
        <v>274</v>
      </c>
      <c r="B41" t="s">
        <v>275</v>
      </c>
      <c r="C41" t="s">
        <v>22</v>
      </c>
      <c r="D41" t="s">
        <v>349</v>
      </c>
      <c r="E41">
        <v>3.9</v>
      </c>
      <c r="F41">
        <f t="shared" si="0"/>
        <v>1.3259999999999999E-2</v>
      </c>
    </row>
    <row r="42" spans="1:10" x14ac:dyDescent="0.25">
      <c r="A42" t="s">
        <v>277</v>
      </c>
      <c r="B42" t="s">
        <v>278</v>
      </c>
      <c r="C42" t="s">
        <v>22</v>
      </c>
      <c r="D42" t="s">
        <v>349</v>
      </c>
      <c r="E42">
        <v>3.9</v>
      </c>
      <c r="F42">
        <f t="shared" si="0"/>
        <v>1.3259999999999999E-2</v>
      </c>
    </row>
    <row r="43" spans="1:10" x14ac:dyDescent="0.25">
      <c r="A43" t="s">
        <v>280</v>
      </c>
      <c r="B43" t="s">
        <v>281</v>
      </c>
      <c r="C43" t="s">
        <v>22</v>
      </c>
      <c r="D43" t="s">
        <v>349</v>
      </c>
      <c r="E43">
        <v>3.9</v>
      </c>
      <c r="F43">
        <f t="shared" si="0"/>
        <v>1.3259999999999999E-2</v>
      </c>
    </row>
    <row r="44" spans="1:10" x14ac:dyDescent="0.25">
      <c r="A44" t="s">
        <v>282</v>
      </c>
      <c r="B44" t="s">
        <v>283</v>
      </c>
      <c r="C44" t="s">
        <v>22</v>
      </c>
      <c r="D44" t="s">
        <v>349</v>
      </c>
      <c r="E44">
        <v>3.9</v>
      </c>
      <c r="F44">
        <f t="shared" si="0"/>
        <v>1.3259999999999999E-2</v>
      </c>
    </row>
    <row r="45" spans="1:10" x14ac:dyDescent="0.25">
      <c r="A45" t="s">
        <v>284</v>
      </c>
      <c r="B45" t="s">
        <v>285</v>
      </c>
      <c r="C45" t="s">
        <v>22</v>
      </c>
      <c r="D45" t="s">
        <v>349</v>
      </c>
      <c r="E45">
        <v>3.9</v>
      </c>
      <c r="F45">
        <f t="shared" si="0"/>
        <v>1.3259999999999999E-2</v>
      </c>
    </row>
    <row r="46" spans="1:10" x14ac:dyDescent="0.25">
      <c r="A46" t="s">
        <v>287</v>
      </c>
      <c r="B46" t="s">
        <v>288</v>
      </c>
      <c r="C46" t="s">
        <v>22</v>
      </c>
      <c r="D46" t="s">
        <v>349</v>
      </c>
      <c r="E46">
        <v>3.9</v>
      </c>
      <c r="F46">
        <f t="shared" si="0"/>
        <v>1.3259999999999999E-2</v>
      </c>
    </row>
    <row r="47" spans="1:10" x14ac:dyDescent="0.25">
      <c r="A47" t="s">
        <v>290</v>
      </c>
      <c r="B47" t="s">
        <v>291</v>
      </c>
      <c r="C47" t="s">
        <v>47</v>
      </c>
      <c r="D47" t="s">
        <v>128</v>
      </c>
      <c r="E47">
        <v>3.3</v>
      </c>
      <c r="F47">
        <f>E47*3000/1000000</f>
        <v>9.9000000000000008E-3</v>
      </c>
    </row>
    <row r="48" spans="1:10" x14ac:dyDescent="0.25">
      <c r="A48" t="s">
        <v>293</v>
      </c>
      <c r="B48" t="s">
        <v>294</v>
      </c>
      <c r="C48" t="s">
        <v>47</v>
      </c>
      <c r="D48" t="s">
        <v>128</v>
      </c>
      <c r="E48">
        <v>3</v>
      </c>
      <c r="F48">
        <f t="shared" ref="F48:F61" si="5">E48*3000/1000000</f>
        <v>8.9999999999999993E-3</v>
      </c>
    </row>
    <row r="49" spans="1:6" x14ac:dyDescent="0.25">
      <c r="A49" t="s">
        <v>295</v>
      </c>
      <c r="B49" t="s">
        <v>296</v>
      </c>
      <c r="C49" t="s">
        <v>47</v>
      </c>
      <c r="D49" t="s">
        <v>128</v>
      </c>
      <c r="E49">
        <v>3</v>
      </c>
      <c r="F49">
        <f t="shared" si="5"/>
        <v>8.9999999999999993E-3</v>
      </c>
    </row>
    <row r="50" spans="1:6" x14ac:dyDescent="0.25">
      <c r="A50" t="s">
        <v>297</v>
      </c>
      <c r="B50" t="s">
        <v>298</v>
      </c>
      <c r="C50" t="s">
        <v>47</v>
      </c>
      <c r="D50" t="s">
        <v>128</v>
      </c>
      <c r="E50">
        <v>2</v>
      </c>
      <c r="F50">
        <f t="shared" si="5"/>
        <v>6.0000000000000001E-3</v>
      </c>
    </row>
    <row r="51" spans="1:6" x14ac:dyDescent="0.25">
      <c r="A51" t="s">
        <v>300</v>
      </c>
      <c r="B51" t="s">
        <v>301</v>
      </c>
      <c r="C51" t="s">
        <v>47</v>
      </c>
      <c r="D51" t="s">
        <v>128</v>
      </c>
      <c r="E51">
        <v>3</v>
      </c>
      <c r="F51">
        <f t="shared" si="5"/>
        <v>8.9999999999999993E-3</v>
      </c>
    </row>
    <row r="52" spans="1:6" x14ac:dyDescent="0.25">
      <c r="A52" t="s">
        <v>302</v>
      </c>
      <c r="B52" t="s">
        <v>303</v>
      </c>
      <c r="C52" t="s">
        <v>47</v>
      </c>
      <c r="D52" t="s">
        <v>128</v>
      </c>
      <c r="E52">
        <v>2</v>
      </c>
      <c r="F52">
        <f t="shared" si="5"/>
        <v>6.0000000000000001E-3</v>
      </c>
    </row>
    <row r="53" spans="1:6" x14ac:dyDescent="0.25">
      <c r="A53" t="s">
        <v>305</v>
      </c>
      <c r="B53" t="s">
        <v>306</v>
      </c>
      <c r="C53" t="s">
        <v>47</v>
      </c>
      <c r="D53" t="s">
        <v>128</v>
      </c>
      <c r="E53">
        <v>2.0499999999999998</v>
      </c>
      <c r="F53">
        <f t="shared" si="5"/>
        <v>6.1499999999999992E-3</v>
      </c>
    </row>
    <row r="54" spans="1:6" x14ac:dyDescent="0.25">
      <c r="A54" t="s">
        <v>308</v>
      </c>
      <c r="B54" t="s">
        <v>309</v>
      </c>
      <c r="C54" t="s">
        <v>47</v>
      </c>
      <c r="D54" t="s">
        <v>128</v>
      </c>
      <c r="E54">
        <v>2</v>
      </c>
      <c r="F54">
        <f t="shared" si="5"/>
        <v>6.0000000000000001E-3</v>
      </c>
    </row>
    <row r="55" spans="1:6" x14ac:dyDescent="0.25">
      <c r="A55" t="s">
        <v>311</v>
      </c>
      <c r="B55" t="s">
        <v>312</v>
      </c>
      <c r="C55" t="s">
        <v>47</v>
      </c>
      <c r="D55" t="s">
        <v>128</v>
      </c>
      <c r="E55">
        <v>3.6</v>
      </c>
      <c r="F55">
        <f t="shared" si="5"/>
        <v>1.0800000000000001E-2</v>
      </c>
    </row>
    <row r="56" spans="1:6" x14ac:dyDescent="0.25">
      <c r="A56" t="s">
        <v>314</v>
      </c>
      <c r="B56" t="s">
        <v>312</v>
      </c>
      <c r="C56" t="s">
        <v>47</v>
      </c>
      <c r="D56" t="s">
        <v>128</v>
      </c>
      <c r="E56">
        <v>3.6</v>
      </c>
      <c r="F56">
        <f t="shared" si="5"/>
        <v>1.0800000000000001E-2</v>
      </c>
    </row>
    <row r="57" spans="1:6" x14ac:dyDescent="0.25">
      <c r="A57" t="s">
        <v>316</v>
      </c>
      <c r="B57" t="s">
        <v>312</v>
      </c>
      <c r="C57" t="s">
        <v>47</v>
      </c>
      <c r="D57" t="s">
        <v>128</v>
      </c>
      <c r="E57">
        <v>3.6</v>
      </c>
      <c r="F57">
        <f t="shared" si="5"/>
        <v>1.0800000000000001E-2</v>
      </c>
    </row>
    <row r="58" spans="1:6" x14ac:dyDescent="0.25">
      <c r="A58" t="s">
        <v>318</v>
      </c>
      <c r="B58" t="s">
        <v>312</v>
      </c>
      <c r="C58" t="s">
        <v>47</v>
      </c>
      <c r="D58" t="s">
        <v>128</v>
      </c>
      <c r="E58">
        <v>3.6</v>
      </c>
      <c r="F58">
        <f t="shared" si="5"/>
        <v>1.0800000000000001E-2</v>
      </c>
    </row>
    <row r="59" spans="1:6" x14ac:dyDescent="0.25">
      <c r="A59" t="s">
        <v>320</v>
      </c>
      <c r="B59" t="s">
        <v>321</v>
      </c>
      <c r="C59" t="s">
        <v>47</v>
      </c>
      <c r="D59" t="s">
        <v>128</v>
      </c>
      <c r="E59">
        <v>3.2</v>
      </c>
      <c r="F59">
        <f t="shared" si="5"/>
        <v>9.5999999999999992E-3</v>
      </c>
    </row>
    <row r="60" spans="1:6" x14ac:dyDescent="0.25">
      <c r="A60" t="s">
        <v>323</v>
      </c>
      <c r="B60" t="s">
        <v>321</v>
      </c>
      <c r="C60" t="s">
        <v>47</v>
      </c>
      <c r="D60" t="s">
        <v>128</v>
      </c>
      <c r="E60">
        <v>3.6</v>
      </c>
      <c r="F60">
        <f t="shared" si="5"/>
        <v>1.0800000000000001E-2</v>
      </c>
    </row>
    <row r="61" spans="1:6" x14ac:dyDescent="0.25">
      <c r="A61" t="s">
        <v>324</v>
      </c>
      <c r="B61" t="s">
        <v>321</v>
      </c>
      <c r="C61" t="s">
        <v>47</v>
      </c>
      <c r="D61" t="s">
        <v>128</v>
      </c>
      <c r="E61">
        <v>3.2</v>
      </c>
      <c r="F61">
        <f t="shared" si="5"/>
        <v>9.5999999999999992E-3</v>
      </c>
    </row>
    <row r="62" spans="1:6" x14ac:dyDescent="0.25">
      <c r="A62" t="s">
        <v>326</v>
      </c>
      <c r="B62" t="s">
        <v>327</v>
      </c>
      <c r="C62" t="s">
        <v>68</v>
      </c>
      <c r="D62" t="s">
        <v>13</v>
      </c>
      <c r="E62">
        <v>3.6</v>
      </c>
      <c r="F62">
        <f t="shared" ref="F62:F78" si="6">E62*3000/1000000</f>
        <v>1.0800000000000001E-2</v>
      </c>
    </row>
    <row r="63" spans="1:6" x14ac:dyDescent="0.25">
      <c r="A63" t="s">
        <v>329</v>
      </c>
      <c r="B63" t="s">
        <v>327</v>
      </c>
      <c r="C63" t="s">
        <v>68</v>
      </c>
      <c r="D63" t="s">
        <v>13</v>
      </c>
      <c r="E63">
        <v>3.6</v>
      </c>
      <c r="F63">
        <f t="shared" si="6"/>
        <v>1.0800000000000001E-2</v>
      </c>
    </row>
    <row r="64" spans="1:6" x14ac:dyDescent="0.25">
      <c r="A64" t="s">
        <v>330</v>
      </c>
      <c r="B64" t="s">
        <v>327</v>
      </c>
      <c r="C64" t="s">
        <v>68</v>
      </c>
      <c r="D64" t="s">
        <v>13</v>
      </c>
      <c r="E64">
        <v>3.6</v>
      </c>
      <c r="F64">
        <f t="shared" si="6"/>
        <v>1.0800000000000001E-2</v>
      </c>
    </row>
    <row r="65" spans="1:6" x14ac:dyDescent="0.25">
      <c r="A65" t="s">
        <v>331</v>
      </c>
      <c r="B65" t="s">
        <v>327</v>
      </c>
      <c r="C65" t="s">
        <v>68</v>
      </c>
      <c r="D65" t="s">
        <v>13</v>
      </c>
      <c r="E65">
        <v>3.6</v>
      </c>
      <c r="F65">
        <f t="shared" si="6"/>
        <v>1.0800000000000001E-2</v>
      </c>
    </row>
    <row r="66" spans="1:6" x14ac:dyDescent="0.25">
      <c r="A66" t="s">
        <v>332</v>
      </c>
      <c r="B66" t="s">
        <v>327</v>
      </c>
      <c r="C66" t="s">
        <v>68</v>
      </c>
      <c r="D66" t="s">
        <v>13</v>
      </c>
      <c r="E66">
        <v>3.6</v>
      </c>
      <c r="F66">
        <f t="shared" si="6"/>
        <v>1.0800000000000001E-2</v>
      </c>
    </row>
    <row r="67" spans="1:6" x14ac:dyDescent="0.25">
      <c r="A67" t="s">
        <v>333</v>
      </c>
      <c r="B67" t="s">
        <v>327</v>
      </c>
      <c r="C67" t="s">
        <v>68</v>
      </c>
      <c r="D67" t="s">
        <v>13</v>
      </c>
      <c r="E67">
        <v>3.6</v>
      </c>
      <c r="F67">
        <f t="shared" si="6"/>
        <v>1.0800000000000001E-2</v>
      </c>
    </row>
    <row r="68" spans="1:6" x14ac:dyDescent="0.25">
      <c r="A68" t="s">
        <v>334</v>
      </c>
      <c r="B68" t="s">
        <v>327</v>
      </c>
      <c r="C68" t="s">
        <v>68</v>
      </c>
      <c r="D68" t="s">
        <v>13</v>
      </c>
      <c r="E68">
        <v>3.6</v>
      </c>
      <c r="F68">
        <f t="shared" si="6"/>
        <v>1.0800000000000001E-2</v>
      </c>
    </row>
    <row r="69" spans="1:6" x14ac:dyDescent="0.25">
      <c r="A69" t="s">
        <v>335</v>
      </c>
      <c r="B69" t="s">
        <v>327</v>
      </c>
      <c r="C69" t="s">
        <v>68</v>
      </c>
      <c r="D69" t="s">
        <v>13</v>
      </c>
      <c r="E69">
        <v>3.6</v>
      </c>
      <c r="F69">
        <f t="shared" si="6"/>
        <v>1.0800000000000001E-2</v>
      </c>
    </row>
    <row r="70" spans="1:6" x14ac:dyDescent="0.25">
      <c r="A70" t="s">
        <v>336</v>
      </c>
      <c r="B70" t="s">
        <v>327</v>
      </c>
      <c r="C70" t="s">
        <v>68</v>
      </c>
      <c r="D70" t="s">
        <v>13</v>
      </c>
      <c r="E70">
        <v>3.6</v>
      </c>
      <c r="F70">
        <f t="shared" si="6"/>
        <v>1.0800000000000001E-2</v>
      </c>
    </row>
    <row r="71" spans="1:6" x14ac:dyDescent="0.25">
      <c r="A71" t="s">
        <v>337</v>
      </c>
      <c r="B71" t="s">
        <v>327</v>
      </c>
      <c r="C71" t="s">
        <v>68</v>
      </c>
      <c r="D71" t="s">
        <v>13</v>
      </c>
      <c r="E71">
        <v>3.6</v>
      </c>
      <c r="F71">
        <f t="shared" si="6"/>
        <v>1.0800000000000001E-2</v>
      </c>
    </row>
    <row r="72" spans="1:6" x14ac:dyDescent="0.25">
      <c r="A72" t="s">
        <v>338</v>
      </c>
      <c r="B72" t="s">
        <v>327</v>
      </c>
      <c r="C72" t="s">
        <v>68</v>
      </c>
      <c r="D72" t="s">
        <v>13</v>
      </c>
      <c r="E72">
        <v>3.6</v>
      </c>
      <c r="F72">
        <f t="shared" si="6"/>
        <v>1.0800000000000001E-2</v>
      </c>
    </row>
    <row r="73" spans="1:6" x14ac:dyDescent="0.25">
      <c r="A73" t="s">
        <v>339</v>
      </c>
      <c r="B73" t="s">
        <v>327</v>
      </c>
      <c r="C73" t="s">
        <v>68</v>
      </c>
      <c r="D73" t="s">
        <v>13</v>
      </c>
      <c r="E73">
        <v>3.6</v>
      </c>
      <c r="F73">
        <f t="shared" si="6"/>
        <v>1.0800000000000001E-2</v>
      </c>
    </row>
    <row r="74" spans="1:6" x14ac:dyDescent="0.25">
      <c r="A74" t="s">
        <v>340</v>
      </c>
      <c r="B74" t="s">
        <v>327</v>
      </c>
      <c r="C74" t="s">
        <v>68</v>
      </c>
      <c r="D74" t="s">
        <v>13</v>
      </c>
      <c r="E74">
        <v>3.6</v>
      </c>
      <c r="F74">
        <f t="shared" si="6"/>
        <v>1.0800000000000001E-2</v>
      </c>
    </row>
    <row r="75" spans="1:6" x14ac:dyDescent="0.25">
      <c r="A75" t="s">
        <v>341</v>
      </c>
      <c r="B75" t="s">
        <v>327</v>
      </c>
      <c r="C75" t="s">
        <v>68</v>
      </c>
      <c r="D75" t="s">
        <v>13</v>
      </c>
      <c r="E75">
        <v>3.6</v>
      </c>
      <c r="F75">
        <f t="shared" si="6"/>
        <v>1.0800000000000001E-2</v>
      </c>
    </row>
    <row r="76" spans="1:6" x14ac:dyDescent="0.25">
      <c r="A76" t="s">
        <v>342</v>
      </c>
      <c r="B76" t="s">
        <v>343</v>
      </c>
      <c r="C76" t="s">
        <v>68</v>
      </c>
      <c r="D76" t="s">
        <v>8</v>
      </c>
      <c r="E76">
        <v>21</v>
      </c>
      <c r="F76">
        <f t="shared" si="6"/>
        <v>6.3E-2</v>
      </c>
    </row>
    <row r="77" spans="1:6" x14ac:dyDescent="0.25">
      <c r="A77" t="s">
        <v>344</v>
      </c>
      <c r="B77" t="s">
        <v>345</v>
      </c>
      <c r="C77" t="s">
        <v>68</v>
      </c>
      <c r="D77" t="s">
        <v>8</v>
      </c>
      <c r="E77">
        <v>24</v>
      </c>
      <c r="F77">
        <f t="shared" si="6"/>
        <v>7.1999999999999995E-2</v>
      </c>
    </row>
    <row r="78" spans="1:6" x14ac:dyDescent="0.25">
      <c r="A78" t="s">
        <v>346</v>
      </c>
      <c r="B78" t="s">
        <v>347</v>
      </c>
      <c r="C78" t="s">
        <v>109</v>
      </c>
      <c r="D78" t="s">
        <v>128</v>
      </c>
      <c r="E78">
        <v>0.8</v>
      </c>
      <c r="F78">
        <f t="shared" si="6"/>
        <v>2.3999999999999998E-3</v>
      </c>
    </row>
    <row r="79" spans="1:6" x14ac:dyDescent="0.25">
      <c r="A79" t="s">
        <v>3776</v>
      </c>
      <c r="B79" t="s">
        <v>3776</v>
      </c>
      <c r="C79" t="s">
        <v>3559</v>
      </c>
      <c r="D79" t="s">
        <v>13</v>
      </c>
      <c r="F79">
        <v>2.5000000000000001E-5</v>
      </c>
    </row>
    <row r="80" spans="1:6" x14ac:dyDescent="0.25">
      <c r="A80" t="s">
        <v>3777</v>
      </c>
      <c r="B80" t="s">
        <v>3777</v>
      </c>
      <c r="C80" t="s">
        <v>3559</v>
      </c>
      <c r="D80" t="s">
        <v>13</v>
      </c>
      <c r="F80">
        <v>2.5000000000000001E-5</v>
      </c>
    </row>
    <row r="81" spans="1:6" x14ac:dyDescent="0.25">
      <c r="A81" t="s">
        <v>3778</v>
      </c>
      <c r="B81" t="s">
        <v>3778</v>
      </c>
      <c r="C81" t="s">
        <v>3559</v>
      </c>
      <c r="D81" t="s">
        <v>13</v>
      </c>
      <c r="F81">
        <v>2.5000000000000001E-5</v>
      </c>
    </row>
    <row r="82" spans="1:6" x14ac:dyDescent="0.25">
      <c r="A82" t="s">
        <v>3779</v>
      </c>
      <c r="B82" t="s">
        <v>3779</v>
      </c>
      <c r="C82" t="s">
        <v>3559</v>
      </c>
      <c r="D82" t="s">
        <v>13</v>
      </c>
      <c r="F82">
        <v>2.5000000000000001E-5</v>
      </c>
    </row>
    <row r="83" spans="1:6" x14ac:dyDescent="0.25">
      <c r="A83" t="s">
        <v>3780</v>
      </c>
      <c r="B83" t="s">
        <v>3780</v>
      </c>
      <c r="C83" t="s">
        <v>3559</v>
      </c>
      <c r="D83" t="s">
        <v>13</v>
      </c>
      <c r="F83">
        <v>2.5000000000000001E-5</v>
      </c>
    </row>
    <row r="84" spans="1:6" x14ac:dyDescent="0.25">
      <c r="A84" t="s">
        <v>3781</v>
      </c>
      <c r="B84" t="s">
        <v>3781</v>
      </c>
      <c r="C84" t="s">
        <v>3559</v>
      </c>
      <c r="D84" t="s">
        <v>13</v>
      </c>
      <c r="F84">
        <v>2.5000000000000001E-5</v>
      </c>
    </row>
    <row r="85" spans="1:6" x14ac:dyDescent="0.25">
      <c r="A85" t="s">
        <v>3782</v>
      </c>
      <c r="B85" t="s">
        <v>3782</v>
      </c>
      <c r="C85" t="s">
        <v>3559</v>
      </c>
      <c r="D85" t="s">
        <v>13</v>
      </c>
      <c r="F85">
        <v>2.5000000000000001E-5</v>
      </c>
    </row>
    <row r="86" spans="1:6" x14ac:dyDescent="0.25">
      <c r="A86" t="s">
        <v>3986</v>
      </c>
      <c r="B86" t="s">
        <v>3986</v>
      </c>
      <c r="C86" t="s">
        <v>3559</v>
      </c>
      <c r="D86" t="s">
        <v>128</v>
      </c>
      <c r="F86">
        <v>2.5000000000000001E-5</v>
      </c>
    </row>
    <row r="87" spans="1:6" x14ac:dyDescent="0.25">
      <c r="A87" t="s">
        <v>3987</v>
      </c>
      <c r="B87" t="s">
        <v>3987</v>
      </c>
      <c r="C87" t="s">
        <v>3559</v>
      </c>
      <c r="D87" t="s">
        <v>128</v>
      </c>
      <c r="F87">
        <v>2.5000000000000001E-5</v>
      </c>
    </row>
  </sheetData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98274-3A70-42FC-B263-439B41C719FD}">
  <dimension ref="A1:Q1383"/>
  <sheetViews>
    <sheetView topLeftCell="F176" workbookViewId="0">
      <selection activeCell="A4" sqref="A4"/>
    </sheetView>
  </sheetViews>
  <sheetFormatPr defaultRowHeight="13.2" x14ac:dyDescent="0.25"/>
  <cols>
    <col min="1" max="1" width="13.44140625" customWidth="1"/>
    <col min="2" max="2" width="12.5546875" customWidth="1"/>
    <col min="3" max="3" width="17.44140625" bestFit="1" customWidth="1"/>
    <col min="4" max="4" width="18.6640625" customWidth="1"/>
    <col min="5" max="5" width="23.88671875" customWidth="1"/>
    <col min="6" max="6" width="38.5546875" bestFit="1" customWidth="1"/>
    <col min="7" max="7" width="11.44140625" customWidth="1"/>
    <col min="8" max="8" width="22.5546875" customWidth="1"/>
    <col min="9" max="9" width="11.6640625" customWidth="1"/>
    <col min="10" max="10" width="17.6640625" style="33" customWidth="1"/>
    <col min="11" max="11" width="35" style="33" customWidth="1"/>
    <col min="12" max="12" width="14.109375" customWidth="1"/>
    <col min="13" max="13" width="22.88671875" customWidth="1"/>
    <col min="14" max="14" width="18.88671875" customWidth="1"/>
    <col min="15" max="15" width="14.88671875" customWidth="1"/>
    <col min="16" max="16" width="20.6640625" bestFit="1" customWidth="1"/>
    <col min="17" max="17" width="14.109375" bestFit="1" customWidth="1"/>
  </cols>
  <sheetData>
    <row r="1" spans="1:17" x14ac:dyDescent="0.25">
      <c r="A1" s="1" t="s">
        <v>353</v>
      </c>
    </row>
    <row r="2" spans="1:17" x14ac:dyDescent="0.25">
      <c r="A2" t="s">
        <v>354</v>
      </c>
    </row>
    <row r="3" spans="1:17" x14ac:dyDescent="0.25">
      <c r="P3" s="35" t="s">
        <v>3972</v>
      </c>
      <c r="Q3" s="35"/>
    </row>
    <row r="4" spans="1:17" x14ac:dyDescent="0.25">
      <c r="A4" t="s">
        <v>355</v>
      </c>
      <c r="B4" t="s">
        <v>356</v>
      </c>
      <c r="C4" t="s">
        <v>357</v>
      </c>
      <c r="D4" t="s">
        <v>358</v>
      </c>
      <c r="E4" t="s">
        <v>359</v>
      </c>
      <c r="F4" t="s">
        <v>360</v>
      </c>
      <c r="G4" t="s">
        <v>361</v>
      </c>
      <c r="H4" t="s">
        <v>362</v>
      </c>
      <c r="I4" t="s">
        <v>363</v>
      </c>
      <c r="J4" s="33" t="s">
        <v>364</v>
      </c>
      <c r="K4" s="33" t="s">
        <v>365</v>
      </c>
      <c r="L4" t="s">
        <v>366</v>
      </c>
      <c r="M4" t="s">
        <v>367</v>
      </c>
      <c r="N4" t="s">
        <v>368</v>
      </c>
      <c r="O4" t="s">
        <v>348</v>
      </c>
      <c r="P4" t="s">
        <v>3558</v>
      </c>
      <c r="Q4" t="s">
        <v>2</v>
      </c>
    </row>
    <row r="5" spans="1:17" hidden="1" x14ac:dyDescent="0.25">
      <c r="A5" t="s">
        <v>369</v>
      </c>
      <c r="B5" t="s">
        <v>370</v>
      </c>
      <c r="C5" t="s">
        <v>371</v>
      </c>
      <c r="D5" t="s">
        <v>372</v>
      </c>
      <c r="E5" t="s">
        <v>373</v>
      </c>
      <c r="F5" t="s">
        <v>373</v>
      </c>
      <c r="G5" t="s">
        <v>374</v>
      </c>
      <c r="H5" t="s">
        <v>375</v>
      </c>
      <c r="I5" t="s">
        <v>376</v>
      </c>
      <c r="J5" s="33">
        <v>1.75E-3</v>
      </c>
      <c r="K5" s="33">
        <v>1.488</v>
      </c>
      <c r="L5">
        <v>15</v>
      </c>
      <c r="M5">
        <v>7925.31</v>
      </c>
      <c r="N5" t="s">
        <v>377</v>
      </c>
      <c r="O5" t="s">
        <v>378</v>
      </c>
      <c r="P5">
        <f>IF(Tabel1[[#This Row],[Beschikte productie per jaar '[MWh']]]&gt;14.25,1,0)</f>
        <v>0</v>
      </c>
      <c r="Q5" s="2" t="str">
        <f>VLOOKUP(Tabel1[[#This Row],[Plaats lokatie]],stadgem,4,0)</f>
        <v>Westerveld</v>
      </c>
    </row>
    <row r="6" spans="1:17" hidden="1" x14ac:dyDescent="0.25">
      <c r="A6" t="s">
        <v>369</v>
      </c>
      <c r="B6" t="s">
        <v>379</v>
      </c>
      <c r="C6" t="s">
        <v>371</v>
      </c>
      <c r="D6" t="s">
        <v>372</v>
      </c>
      <c r="E6" t="s">
        <v>373</v>
      </c>
      <c r="F6" t="s">
        <v>373</v>
      </c>
      <c r="G6" t="s">
        <v>380</v>
      </c>
      <c r="H6" t="s">
        <v>381</v>
      </c>
      <c r="I6" t="s">
        <v>376</v>
      </c>
      <c r="J6" s="33">
        <v>3.5000000000000001E-3</v>
      </c>
      <c r="K6" s="33">
        <v>2.9750000000000001</v>
      </c>
      <c r="L6">
        <v>15</v>
      </c>
      <c r="M6">
        <v>15747.09</v>
      </c>
      <c r="N6" t="s">
        <v>377</v>
      </c>
      <c r="O6" t="s">
        <v>378</v>
      </c>
      <c r="P6">
        <f>IF(Tabel1[[#This Row],[Beschikte productie per jaar '[MWh']]]&gt;14.25,1,0)</f>
        <v>0</v>
      </c>
      <c r="Q6" s="2" t="str">
        <f>VLOOKUP(Tabel1[[#This Row],[Plaats lokatie]],stadgem,4,0)</f>
        <v>Hoogeveen</v>
      </c>
    </row>
    <row r="7" spans="1:17" hidden="1" x14ac:dyDescent="0.25">
      <c r="A7" t="s">
        <v>369</v>
      </c>
      <c r="B7" t="s">
        <v>382</v>
      </c>
      <c r="C7" t="s">
        <v>371</v>
      </c>
      <c r="D7" t="s">
        <v>372</v>
      </c>
      <c r="E7" t="s">
        <v>373</v>
      </c>
      <c r="F7" t="s">
        <v>373</v>
      </c>
      <c r="G7" t="s">
        <v>383</v>
      </c>
      <c r="H7" t="s">
        <v>384</v>
      </c>
      <c r="I7" t="s">
        <v>376</v>
      </c>
      <c r="J7" s="33">
        <v>3.5000000000000001E-3</v>
      </c>
      <c r="K7" s="33">
        <v>2.9750000000000001</v>
      </c>
      <c r="L7">
        <v>15</v>
      </c>
      <c r="M7">
        <v>15492.07</v>
      </c>
      <c r="N7" t="s">
        <v>377</v>
      </c>
      <c r="O7" t="s">
        <v>378</v>
      </c>
      <c r="P7">
        <f>IF(Tabel1[[#This Row],[Beschikte productie per jaar '[MWh']]]&gt;14.25,1,0)</f>
        <v>0</v>
      </c>
      <c r="Q7" s="2" t="str">
        <f>VLOOKUP(Tabel1[[#This Row],[Plaats lokatie]],stadgem,4,0)</f>
        <v>Hoogeveen</v>
      </c>
    </row>
    <row r="8" spans="1:17" hidden="1" x14ac:dyDescent="0.25">
      <c r="A8" t="s">
        <v>369</v>
      </c>
      <c r="B8" t="s">
        <v>385</v>
      </c>
      <c r="C8" t="s">
        <v>371</v>
      </c>
      <c r="D8" t="s">
        <v>372</v>
      </c>
      <c r="E8" t="s">
        <v>386</v>
      </c>
      <c r="F8" t="s">
        <v>387</v>
      </c>
      <c r="G8" t="s">
        <v>388</v>
      </c>
      <c r="H8" t="s">
        <v>389</v>
      </c>
      <c r="I8" t="s">
        <v>376</v>
      </c>
      <c r="J8" s="33">
        <v>3.3400000000000001E-3</v>
      </c>
      <c r="K8" s="33">
        <v>2.839</v>
      </c>
      <c r="L8">
        <v>15</v>
      </c>
      <c r="M8">
        <v>14560.17</v>
      </c>
      <c r="N8" t="s">
        <v>377</v>
      </c>
      <c r="O8" t="s">
        <v>378</v>
      </c>
      <c r="P8">
        <f>IF(Tabel1[[#This Row],[Beschikte productie per jaar '[MWh']]]&gt;14.25,1,0)</f>
        <v>0</v>
      </c>
      <c r="Q8" s="2" t="str">
        <f>VLOOKUP(Tabel1[[#This Row],[Plaats lokatie]],stadgem,4,0)</f>
        <v>Emmen</v>
      </c>
    </row>
    <row r="9" spans="1:17" hidden="1" x14ac:dyDescent="0.25">
      <c r="A9" t="s">
        <v>369</v>
      </c>
      <c r="B9" t="s">
        <v>390</v>
      </c>
      <c r="C9" t="s">
        <v>371</v>
      </c>
      <c r="D9" t="s">
        <v>372</v>
      </c>
      <c r="E9" t="s">
        <v>386</v>
      </c>
      <c r="F9" t="s">
        <v>391</v>
      </c>
      <c r="G9" t="s">
        <v>392</v>
      </c>
      <c r="H9" t="s">
        <v>393</v>
      </c>
      <c r="I9" t="s">
        <v>376</v>
      </c>
      <c r="J9" s="33">
        <v>3.3400000000000001E-3</v>
      </c>
      <c r="K9" s="33">
        <v>2.839</v>
      </c>
      <c r="L9">
        <v>15</v>
      </c>
      <c r="M9">
        <v>14654.62</v>
      </c>
      <c r="N9" t="s">
        <v>377</v>
      </c>
      <c r="O9" t="s">
        <v>378</v>
      </c>
      <c r="P9">
        <f>IF(Tabel1[[#This Row],[Beschikte productie per jaar '[MWh']]]&gt;14.25,1,0)</f>
        <v>0</v>
      </c>
      <c r="Q9" s="2" t="str">
        <f>VLOOKUP(Tabel1[[#This Row],[Plaats lokatie]],stadgem,4,0)</f>
        <v>Emmen</v>
      </c>
    </row>
    <row r="10" spans="1:17" hidden="1" x14ac:dyDescent="0.25">
      <c r="A10" t="s">
        <v>369</v>
      </c>
      <c r="B10" t="s">
        <v>394</v>
      </c>
      <c r="C10" t="s">
        <v>371</v>
      </c>
      <c r="D10" t="s">
        <v>372</v>
      </c>
      <c r="E10" t="s">
        <v>386</v>
      </c>
      <c r="F10" t="s">
        <v>395</v>
      </c>
      <c r="G10" t="s">
        <v>396</v>
      </c>
      <c r="H10" t="s">
        <v>397</v>
      </c>
      <c r="I10" t="s">
        <v>376</v>
      </c>
      <c r="J10" s="33">
        <v>3.3400000000000001E-3</v>
      </c>
      <c r="K10" s="33">
        <v>2.839</v>
      </c>
      <c r="L10">
        <v>15</v>
      </c>
      <c r="M10">
        <v>14784.5</v>
      </c>
      <c r="N10" t="s">
        <v>377</v>
      </c>
      <c r="O10" t="s">
        <v>378</v>
      </c>
      <c r="P10">
        <f>IF(Tabel1[[#This Row],[Beschikte productie per jaar '[MWh']]]&gt;14.25,1,0)</f>
        <v>0</v>
      </c>
      <c r="Q10" s="2" t="str">
        <f>VLOOKUP(Tabel1[[#This Row],[Plaats lokatie]],stadgem,4,0)</f>
        <v>Meppel</v>
      </c>
    </row>
    <row r="11" spans="1:17" hidden="1" x14ac:dyDescent="0.25">
      <c r="A11" t="s">
        <v>369</v>
      </c>
      <c r="B11" t="s">
        <v>398</v>
      </c>
      <c r="C11" t="s">
        <v>371</v>
      </c>
      <c r="D11" t="s">
        <v>372</v>
      </c>
      <c r="E11" t="s">
        <v>386</v>
      </c>
      <c r="F11" t="s">
        <v>399</v>
      </c>
      <c r="G11" t="s">
        <v>400</v>
      </c>
      <c r="H11" t="s">
        <v>401</v>
      </c>
      <c r="I11" t="s">
        <v>376</v>
      </c>
      <c r="J11" s="33">
        <v>3.3400000000000001E-3</v>
      </c>
      <c r="K11" s="33">
        <v>2.839</v>
      </c>
      <c r="L11">
        <v>15</v>
      </c>
      <c r="M11">
        <v>15143.93</v>
      </c>
      <c r="N11" t="s">
        <v>377</v>
      </c>
      <c r="O11" t="s">
        <v>378</v>
      </c>
      <c r="P11">
        <f>IF(Tabel1[[#This Row],[Beschikte productie per jaar '[MWh']]]&gt;14.25,1,0)</f>
        <v>0</v>
      </c>
      <c r="Q11" s="2" t="str">
        <f>VLOOKUP(Tabel1[[#This Row],[Plaats lokatie]],stadgem,4,0)</f>
        <v>Assen</v>
      </c>
    </row>
    <row r="12" spans="1:17" hidden="1" x14ac:dyDescent="0.25">
      <c r="A12" t="s">
        <v>369</v>
      </c>
      <c r="B12" t="s">
        <v>402</v>
      </c>
      <c r="C12" t="s">
        <v>371</v>
      </c>
      <c r="D12" t="s">
        <v>372</v>
      </c>
      <c r="E12" t="s">
        <v>373</v>
      </c>
      <c r="F12" t="s">
        <v>373</v>
      </c>
      <c r="G12" t="s">
        <v>403</v>
      </c>
      <c r="H12" t="s">
        <v>404</v>
      </c>
      <c r="I12" t="s">
        <v>376</v>
      </c>
      <c r="J12" s="33">
        <v>3.5000000000000001E-3</v>
      </c>
      <c r="K12" s="33">
        <v>2.9750000000000001</v>
      </c>
      <c r="L12">
        <v>15</v>
      </c>
      <c r="M12">
        <v>15766.37</v>
      </c>
      <c r="N12" t="s">
        <v>377</v>
      </c>
      <c r="O12" t="s">
        <v>378</v>
      </c>
      <c r="P12">
        <f>IF(Tabel1[[#This Row],[Beschikte productie per jaar '[MWh']]]&gt;14.25,1,0)</f>
        <v>0</v>
      </c>
      <c r="Q12" s="2" t="str">
        <f>VLOOKUP(Tabel1[[#This Row],[Plaats lokatie]],stadgem,4,0)</f>
        <v>Midden-Drenthe</v>
      </c>
    </row>
    <row r="13" spans="1:17" hidden="1" x14ac:dyDescent="0.25">
      <c r="A13" t="s">
        <v>369</v>
      </c>
      <c r="B13" t="s">
        <v>405</v>
      </c>
      <c r="C13" t="s">
        <v>371</v>
      </c>
      <c r="D13" t="s">
        <v>372</v>
      </c>
      <c r="E13" t="s">
        <v>373</v>
      </c>
      <c r="F13" t="s">
        <v>373</v>
      </c>
      <c r="G13" t="s">
        <v>406</v>
      </c>
      <c r="H13" t="s">
        <v>407</v>
      </c>
      <c r="I13" t="s">
        <v>376</v>
      </c>
      <c r="J13" s="33">
        <v>2.0899999999999998E-3</v>
      </c>
      <c r="K13" s="33">
        <v>1.7770000000000001</v>
      </c>
      <c r="L13">
        <v>15</v>
      </c>
      <c r="M13">
        <v>9299.7999999999993</v>
      </c>
      <c r="N13" t="s">
        <v>377</v>
      </c>
      <c r="O13" t="s">
        <v>378</v>
      </c>
      <c r="P13">
        <f>IF(Tabel1[[#This Row],[Beschikte productie per jaar '[MWh']]]&gt;14.25,1,0)</f>
        <v>0</v>
      </c>
      <c r="Q13" s="2" t="str">
        <f>VLOOKUP(Tabel1[[#This Row],[Plaats lokatie]],stadgem,4,0)</f>
        <v>Noordenveld</v>
      </c>
    </row>
    <row r="14" spans="1:17" hidden="1" x14ac:dyDescent="0.25">
      <c r="A14" t="s">
        <v>369</v>
      </c>
      <c r="B14" t="s">
        <v>408</v>
      </c>
      <c r="C14" t="s">
        <v>371</v>
      </c>
      <c r="D14" t="s">
        <v>372</v>
      </c>
      <c r="E14" t="s">
        <v>373</v>
      </c>
      <c r="F14" t="s">
        <v>373</v>
      </c>
      <c r="G14" t="s">
        <v>409</v>
      </c>
      <c r="H14" t="s">
        <v>410</v>
      </c>
      <c r="I14" t="s">
        <v>376</v>
      </c>
      <c r="J14" s="33">
        <v>3.15E-3</v>
      </c>
      <c r="K14" s="33">
        <v>2.6779999999999999</v>
      </c>
      <c r="L14">
        <v>15</v>
      </c>
      <c r="M14">
        <v>14033.8</v>
      </c>
      <c r="N14" t="s">
        <v>377</v>
      </c>
      <c r="O14" t="s">
        <v>378</v>
      </c>
      <c r="P14">
        <f>IF(Tabel1[[#This Row],[Beschikte productie per jaar '[MWh']]]&gt;14.25,1,0)</f>
        <v>0</v>
      </c>
      <c r="Q14" s="2" t="str">
        <f>VLOOKUP(Tabel1[[#This Row],[Plaats lokatie]],stadgem,4,0)</f>
        <v>Noordenveld</v>
      </c>
    </row>
    <row r="15" spans="1:17" hidden="1" x14ac:dyDescent="0.25">
      <c r="A15" t="s">
        <v>369</v>
      </c>
      <c r="B15" t="s">
        <v>411</v>
      </c>
      <c r="C15" t="s">
        <v>371</v>
      </c>
      <c r="D15" t="s">
        <v>372</v>
      </c>
      <c r="E15" t="s">
        <v>373</v>
      </c>
      <c r="F15" t="s">
        <v>373</v>
      </c>
      <c r="G15" t="s">
        <v>412</v>
      </c>
      <c r="H15" t="s">
        <v>413</v>
      </c>
      <c r="I15" t="s">
        <v>376</v>
      </c>
      <c r="J15" s="33">
        <v>3.4199999999999999E-3</v>
      </c>
      <c r="K15" s="33">
        <v>2.9069999999999996</v>
      </c>
      <c r="L15">
        <v>15</v>
      </c>
      <c r="M15">
        <v>15564.96</v>
      </c>
      <c r="N15" t="s">
        <v>377</v>
      </c>
      <c r="O15" t="s">
        <v>378</v>
      </c>
      <c r="P15">
        <f>IF(Tabel1[[#This Row],[Beschikte productie per jaar '[MWh']]]&gt;14.25,1,0)</f>
        <v>0</v>
      </c>
      <c r="Q15" s="2" t="str">
        <f>VLOOKUP(Tabel1[[#This Row],[Plaats lokatie]],stadgem,4,0)</f>
        <v>Aa en Hunze</v>
      </c>
    </row>
    <row r="16" spans="1:17" hidden="1" x14ac:dyDescent="0.25">
      <c r="A16" t="s">
        <v>369</v>
      </c>
      <c r="B16" t="s">
        <v>414</v>
      </c>
      <c r="C16" t="s">
        <v>371</v>
      </c>
      <c r="D16" t="s">
        <v>372</v>
      </c>
      <c r="E16" t="s">
        <v>373</v>
      </c>
      <c r="F16" t="s">
        <v>373</v>
      </c>
      <c r="G16" t="s">
        <v>415</v>
      </c>
      <c r="H16" t="s">
        <v>416</v>
      </c>
      <c r="I16" t="s">
        <v>376</v>
      </c>
      <c r="J16" s="33">
        <v>2.0799999999999998E-3</v>
      </c>
      <c r="K16" s="33">
        <v>1.768</v>
      </c>
      <c r="L16">
        <v>15</v>
      </c>
      <c r="M16">
        <v>9420.16</v>
      </c>
      <c r="N16" t="s">
        <v>377</v>
      </c>
      <c r="O16" t="s">
        <v>378</v>
      </c>
      <c r="P16">
        <f>IF(Tabel1[[#This Row],[Beschikte productie per jaar '[MWh']]]&gt;14.25,1,0)</f>
        <v>0</v>
      </c>
      <c r="Q16" s="2" t="str">
        <f>VLOOKUP(Tabel1[[#This Row],[Plaats lokatie]],stadgem,4,0)</f>
        <v>Midden-Drenthe</v>
      </c>
    </row>
    <row r="17" spans="1:17" x14ac:dyDescent="0.25">
      <c r="A17" t="s">
        <v>369</v>
      </c>
      <c r="B17" t="s">
        <v>417</v>
      </c>
      <c r="C17" t="s">
        <v>371</v>
      </c>
      <c r="D17" t="s">
        <v>372</v>
      </c>
      <c r="E17" t="s">
        <v>373</v>
      </c>
      <c r="F17" t="s">
        <v>373</v>
      </c>
      <c r="G17" t="s">
        <v>418</v>
      </c>
      <c r="H17" t="s">
        <v>419</v>
      </c>
      <c r="I17" t="s">
        <v>376</v>
      </c>
      <c r="J17" s="33">
        <v>1.6199999999999999E-3</v>
      </c>
      <c r="K17" s="33">
        <v>1.377</v>
      </c>
      <c r="L17">
        <v>15</v>
      </c>
      <c r="M17">
        <v>7303.71</v>
      </c>
      <c r="N17" t="s">
        <v>377</v>
      </c>
      <c r="O17" t="s">
        <v>378</v>
      </c>
      <c r="P17">
        <f>IF(Tabel1[[#This Row],[Beschikte productie per jaar '[MWh']]]&gt;14.25,1,0)</f>
        <v>0</v>
      </c>
      <c r="Q17" s="2" t="str">
        <f>VLOOKUP(Tabel1[[#This Row],[Plaats lokatie]],stadgem,4,0)</f>
        <v>Tynaarlo</v>
      </c>
    </row>
    <row r="18" spans="1:17" hidden="1" x14ac:dyDescent="0.25">
      <c r="A18" t="s">
        <v>369</v>
      </c>
      <c r="B18" t="s">
        <v>420</v>
      </c>
      <c r="C18" t="s">
        <v>371</v>
      </c>
      <c r="D18" t="s">
        <v>372</v>
      </c>
      <c r="E18" t="s">
        <v>373</v>
      </c>
      <c r="F18" t="s">
        <v>373</v>
      </c>
      <c r="G18" t="s">
        <v>421</v>
      </c>
      <c r="H18" t="s">
        <v>422</v>
      </c>
      <c r="I18" t="s">
        <v>376</v>
      </c>
      <c r="J18" s="33">
        <v>3.4199999999999999E-3</v>
      </c>
      <c r="K18" s="33">
        <v>2.9069999999999996</v>
      </c>
      <c r="L18">
        <v>15</v>
      </c>
      <c r="M18">
        <v>14293.46</v>
      </c>
      <c r="N18" t="s">
        <v>377</v>
      </c>
      <c r="O18" t="s">
        <v>378</v>
      </c>
      <c r="P18">
        <f>IF(Tabel1[[#This Row],[Beschikte productie per jaar '[MWh']]]&gt;14.25,1,0)</f>
        <v>0</v>
      </c>
      <c r="Q18" s="2" t="str">
        <f>VLOOKUP(Tabel1[[#This Row],[Plaats lokatie]],stadgem,4,0)</f>
        <v>De Wolden</v>
      </c>
    </row>
    <row r="19" spans="1:17" hidden="1" x14ac:dyDescent="0.25">
      <c r="A19" t="s">
        <v>369</v>
      </c>
      <c r="B19" t="s">
        <v>423</v>
      </c>
      <c r="C19" t="s">
        <v>371</v>
      </c>
      <c r="D19" t="s">
        <v>372</v>
      </c>
      <c r="E19" t="s">
        <v>373</v>
      </c>
      <c r="F19" t="s">
        <v>373</v>
      </c>
      <c r="G19" t="s">
        <v>424</v>
      </c>
      <c r="H19" t="s">
        <v>401</v>
      </c>
      <c r="I19" t="s">
        <v>376</v>
      </c>
      <c r="J19" s="33">
        <v>2.6250000000000002E-3</v>
      </c>
      <c r="K19" s="33">
        <v>2.2310000000000003</v>
      </c>
      <c r="L19">
        <v>15</v>
      </c>
      <c r="M19">
        <v>11877.37</v>
      </c>
      <c r="N19" t="s">
        <v>377</v>
      </c>
      <c r="O19" t="s">
        <v>378</v>
      </c>
      <c r="P19">
        <f>IF(Tabel1[[#This Row],[Beschikte productie per jaar '[MWh']]]&gt;14.25,1,0)</f>
        <v>0</v>
      </c>
      <c r="Q19" s="2" t="str">
        <f>VLOOKUP(Tabel1[[#This Row],[Plaats lokatie]],stadgem,4,0)</f>
        <v>Assen</v>
      </c>
    </row>
    <row r="20" spans="1:17" hidden="1" x14ac:dyDescent="0.25">
      <c r="A20" t="s">
        <v>369</v>
      </c>
      <c r="B20" t="s">
        <v>425</v>
      </c>
      <c r="C20" t="s">
        <v>371</v>
      </c>
      <c r="D20" t="s">
        <v>372</v>
      </c>
      <c r="E20" t="s">
        <v>373</v>
      </c>
      <c r="F20" t="s">
        <v>373</v>
      </c>
      <c r="G20" t="s">
        <v>383</v>
      </c>
      <c r="H20" t="s">
        <v>384</v>
      </c>
      <c r="I20" t="s">
        <v>376</v>
      </c>
      <c r="J20" s="33">
        <v>1.08E-3</v>
      </c>
      <c r="K20" s="33">
        <v>0.91799999999999993</v>
      </c>
      <c r="L20">
        <v>15</v>
      </c>
      <c r="M20">
        <v>4736.08</v>
      </c>
      <c r="N20" t="s">
        <v>377</v>
      </c>
      <c r="O20" t="s">
        <v>378</v>
      </c>
      <c r="P20">
        <f>IF(Tabel1[[#This Row],[Beschikte productie per jaar '[MWh']]]&gt;14.25,1,0)</f>
        <v>0</v>
      </c>
      <c r="Q20" s="2" t="str">
        <f>VLOOKUP(Tabel1[[#This Row],[Plaats lokatie]],stadgem,4,0)</f>
        <v>Hoogeveen</v>
      </c>
    </row>
    <row r="21" spans="1:17" hidden="1" x14ac:dyDescent="0.25">
      <c r="A21" t="s">
        <v>369</v>
      </c>
      <c r="B21" t="s">
        <v>426</v>
      </c>
      <c r="C21" t="s">
        <v>371</v>
      </c>
      <c r="D21" t="s">
        <v>372</v>
      </c>
      <c r="E21" t="s">
        <v>373</v>
      </c>
      <c r="F21" t="s">
        <v>373</v>
      </c>
      <c r="G21" t="s">
        <v>427</v>
      </c>
      <c r="H21" t="s">
        <v>428</v>
      </c>
      <c r="I21" t="s">
        <v>376</v>
      </c>
      <c r="J21" s="33">
        <v>3.4199999999999999E-3</v>
      </c>
      <c r="K21" s="33">
        <v>2.9069999999999996</v>
      </c>
      <c r="L21">
        <v>15</v>
      </c>
      <c r="M21">
        <v>15027.58</v>
      </c>
      <c r="N21" t="s">
        <v>377</v>
      </c>
      <c r="O21" t="s">
        <v>378</v>
      </c>
      <c r="P21">
        <f>IF(Tabel1[[#This Row],[Beschikte productie per jaar '[MWh']]]&gt;14.25,1,0)</f>
        <v>0</v>
      </c>
      <c r="Q21" s="2" t="str">
        <f>VLOOKUP(Tabel1[[#This Row],[Plaats lokatie]],stadgem,4,0)</f>
        <v>Emmen</v>
      </c>
    </row>
    <row r="22" spans="1:17" x14ac:dyDescent="0.25">
      <c r="A22" t="s">
        <v>369</v>
      </c>
      <c r="B22" t="s">
        <v>429</v>
      </c>
      <c r="C22" t="s">
        <v>371</v>
      </c>
      <c r="D22" t="s">
        <v>372</v>
      </c>
      <c r="E22" t="s">
        <v>373</v>
      </c>
      <c r="F22" t="s">
        <v>373</v>
      </c>
      <c r="G22" t="s">
        <v>430</v>
      </c>
      <c r="H22" t="s">
        <v>431</v>
      </c>
      <c r="I22" t="s">
        <v>376</v>
      </c>
      <c r="J22" s="33">
        <v>3.5000000000000001E-3</v>
      </c>
      <c r="K22" s="33">
        <v>2.9750000000000001</v>
      </c>
      <c r="L22">
        <v>15</v>
      </c>
      <c r="M22">
        <v>14157.05</v>
      </c>
      <c r="N22" t="s">
        <v>377</v>
      </c>
      <c r="O22" t="s">
        <v>378</v>
      </c>
      <c r="P22">
        <f>IF(Tabel1[[#This Row],[Beschikte productie per jaar '[MWh']]]&gt;14.25,1,0)</f>
        <v>0</v>
      </c>
      <c r="Q22" s="2" t="str">
        <f>VLOOKUP(Tabel1[[#This Row],[Plaats lokatie]],stadgem,4,0)</f>
        <v>Tynaarlo</v>
      </c>
    </row>
    <row r="23" spans="1:17" hidden="1" x14ac:dyDescent="0.25">
      <c r="A23" t="s">
        <v>369</v>
      </c>
      <c r="B23" t="s">
        <v>432</v>
      </c>
      <c r="C23" t="s">
        <v>371</v>
      </c>
      <c r="D23" t="s">
        <v>372</v>
      </c>
      <c r="E23" t="s">
        <v>373</v>
      </c>
      <c r="F23" t="s">
        <v>373</v>
      </c>
      <c r="G23" t="s">
        <v>433</v>
      </c>
      <c r="H23" t="s">
        <v>434</v>
      </c>
      <c r="I23" t="s">
        <v>376</v>
      </c>
      <c r="J23" s="33">
        <v>1.7099999999999999E-3</v>
      </c>
      <c r="K23" s="33">
        <v>1.454</v>
      </c>
      <c r="L23">
        <v>15</v>
      </c>
      <c r="M23">
        <v>7755.63</v>
      </c>
      <c r="N23" t="s">
        <v>377</v>
      </c>
      <c r="O23" t="s">
        <v>378</v>
      </c>
      <c r="P23">
        <f>IF(Tabel1[[#This Row],[Beschikte productie per jaar '[MWh']]]&gt;14.25,1,0)</f>
        <v>0</v>
      </c>
      <c r="Q23" s="2" t="str">
        <f>VLOOKUP(Tabel1[[#This Row],[Plaats lokatie]],stadgem,4,0)</f>
        <v>Aa en Hunze</v>
      </c>
    </row>
    <row r="24" spans="1:17" hidden="1" x14ac:dyDescent="0.25">
      <c r="A24" t="s">
        <v>369</v>
      </c>
      <c r="B24" t="s">
        <v>435</v>
      </c>
      <c r="C24" t="s">
        <v>371</v>
      </c>
      <c r="D24" t="s">
        <v>372</v>
      </c>
      <c r="E24" t="s">
        <v>373</v>
      </c>
      <c r="F24" t="s">
        <v>373</v>
      </c>
      <c r="G24" t="s">
        <v>436</v>
      </c>
      <c r="H24" t="s">
        <v>437</v>
      </c>
      <c r="I24" t="s">
        <v>376</v>
      </c>
      <c r="J24" s="33">
        <v>6.2E-4</v>
      </c>
      <c r="K24" s="33">
        <v>0.52700000000000002</v>
      </c>
      <c r="L24">
        <v>15</v>
      </c>
      <c r="M24">
        <v>2730.39</v>
      </c>
      <c r="N24" t="s">
        <v>377</v>
      </c>
      <c r="O24" t="s">
        <v>378</v>
      </c>
      <c r="P24">
        <f>IF(Tabel1[[#This Row],[Beschikte productie per jaar '[MWh']]]&gt;14.25,1,0)</f>
        <v>0</v>
      </c>
      <c r="Q24" s="2" t="str">
        <f>VLOOKUP(Tabel1[[#This Row],[Plaats lokatie]],stadgem,4,0)</f>
        <v>Noordenveld</v>
      </c>
    </row>
    <row r="25" spans="1:17" hidden="1" x14ac:dyDescent="0.25">
      <c r="A25" t="s">
        <v>369</v>
      </c>
      <c r="B25" t="s">
        <v>438</v>
      </c>
      <c r="C25" t="s">
        <v>371</v>
      </c>
      <c r="D25" t="s">
        <v>372</v>
      </c>
      <c r="E25" t="s">
        <v>439</v>
      </c>
      <c r="F25" t="s">
        <v>440</v>
      </c>
      <c r="G25" t="s">
        <v>441</v>
      </c>
      <c r="H25" t="s">
        <v>413</v>
      </c>
      <c r="I25" t="s">
        <v>376</v>
      </c>
      <c r="J25" s="33">
        <v>3.4199999999999999E-3</v>
      </c>
      <c r="K25" s="33">
        <v>2.9069999999999996</v>
      </c>
      <c r="L25">
        <v>15</v>
      </c>
      <c r="M25">
        <v>15315.01</v>
      </c>
      <c r="N25" t="s">
        <v>377</v>
      </c>
      <c r="O25" t="s">
        <v>378</v>
      </c>
      <c r="P25">
        <f>IF(Tabel1[[#This Row],[Beschikte productie per jaar '[MWh']]]&gt;14.25,1,0)</f>
        <v>0</v>
      </c>
      <c r="Q25" s="2" t="str">
        <f>VLOOKUP(Tabel1[[#This Row],[Plaats lokatie]],stadgem,4,0)</f>
        <v>Aa en Hunze</v>
      </c>
    </row>
    <row r="26" spans="1:17" hidden="1" x14ac:dyDescent="0.25">
      <c r="A26" t="s">
        <v>369</v>
      </c>
      <c r="B26" t="s">
        <v>442</v>
      </c>
      <c r="C26" t="s">
        <v>371</v>
      </c>
      <c r="D26" t="s">
        <v>372</v>
      </c>
      <c r="E26" t="s">
        <v>373</v>
      </c>
      <c r="F26" t="s">
        <v>373</v>
      </c>
      <c r="G26" t="s">
        <v>406</v>
      </c>
      <c r="H26" t="s">
        <v>407</v>
      </c>
      <c r="I26" t="s">
        <v>376</v>
      </c>
      <c r="J26" s="33">
        <v>3.5000000000000001E-3</v>
      </c>
      <c r="K26" s="33">
        <v>2.9750000000000001</v>
      </c>
      <c r="L26">
        <v>15</v>
      </c>
      <c r="M26">
        <v>15486.93</v>
      </c>
      <c r="N26" t="s">
        <v>377</v>
      </c>
      <c r="O26" t="s">
        <v>378</v>
      </c>
      <c r="P26">
        <f>IF(Tabel1[[#This Row],[Beschikte productie per jaar '[MWh']]]&gt;14.25,1,0)</f>
        <v>0</v>
      </c>
      <c r="Q26" s="2" t="str">
        <f>VLOOKUP(Tabel1[[#This Row],[Plaats lokatie]],stadgem,4,0)</f>
        <v>Noordenveld</v>
      </c>
    </row>
    <row r="27" spans="1:17" hidden="1" x14ac:dyDescent="0.25">
      <c r="A27" t="s">
        <v>369</v>
      </c>
      <c r="B27" t="s">
        <v>443</v>
      </c>
      <c r="C27" t="s">
        <v>371</v>
      </c>
      <c r="D27" t="s">
        <v>372</v>
      </c>
      <c r="E27" t="s">
        <v>373</v>
      </c>
      <c r="F27" t="s">
        <v>373</v>
      </c>
      <c r="G27" t="s">
        <v>421</v>
      </c>
      <c r="H27" t="s">
        <v>422</v>
      </c>
      <c r="I27" t="s">
        <v>376</v>
      </c>
      <c r="J27" s="33">
        <v>3.4199999999999999E-3</v>
      </c>
      <c r="K27" s="33">
        <v>2.9069999999999996</v>
      </c>
      <c r="L27">
        <v>15</v>
      </c>
      <c r="M27">
        <v>15375.2</v>
      </c>
      <c r="N27" t="s">
        <v>377</v>
      </c>
      <c r="O27" t="s">
        <v>378</v>
      </c>
      <c r="P27">
        <f>IF(Tabel1[[#This Row],[Beschikte productie per jaar '[MWh']]]&gt;14.25,1,0)</f>
        <v>0</v>
      </c>
      <c r="Q27" s="2" t="str">
        <f>VLOOKUP(Tabel1[[#This Row],[Plaats lokatie]],stadgem,4,0)</f>
        <v>De Wolden</v>
      </c>
    </row>
    <row r="28" spans="1:17" hidden="1" x14ac:dyDescent="0.25">
      <c r="A28" t="s">
        <v>369</v>
      </c>
      <c r="B28" t="s">
        <v>444</v>
      </c>
      <c r="C28" t="s">
        <v>371</v>
      </c>
      <c r="D28" t="s">
        <v>372</v>
      </c>
      <c r="E28" t="s">
        <v>373</v>
      </c>
      <c r="F28" t="s">
        <v>373</v>
      </c>
      <c r="G28" t="s">
        <v>445</v>
      </c>
      <c r="H28" t="s">
        <v>446</v>
      </c>
      <c r="I28" t="s">
        <v>376</v>
      </c>
      <c r="J28" s="33">
        <v>3.5000000000000001E-3</v>
      </c>
      <c r="K28" s="33">
        <v>2.9750000000000001</v>
      </c>
      <c r="L28">
        <v>15</v>
      </c>
      <c r="M28">
        <v>15556.42</v>
      </c>
      <c r="N28" t="s">
        <v>377</v>
      </c>
      <c r="O28" t="s">
        <v>378</v>
      </c>
      <c r="P28">
        <f>IF(Tabel1[[#This Row],[Beschikte productie per jaar '[MWh']]]&gt;14.25,1,0)</f>
        <v>0</v>
      </c>
      <c r="Q28" s="2" t="str">
        <f>VLOOKUP(Tabel1[[#This Row],[Plaats lokatie]],stadgem,4,0)</f>
        <v>Midden-Drenthe</v>
      </c>
    </row>
    <row r="29" spans="1:17" hidden="1" x14ac:dyDescent="0.25">
      <c r="A29" t="s">
        <v>369</v>
      </c>
      <c r="B29" t="s">
        <v>447</v>
      </c>
      <c r="C29" t="s">
        <v>371</v>
      </c>
      <c r="D29" t="s">
        <v>372</v>
      </c>
      <c r="E29" t="s">
        <v>373</v>
      </c>
      <c r="F29" t="s">
        <v>373</v>
      </c>
      <c r="G29" t="s">
        <v>448</v>
      </c>
      <c r="H29" t="s">
        <v>449</v>
      </c>
      <c r="I29" t="s">
        <v>376</v>
      </c>
      <c r="J29" s="33">
        <v>2.0999999999999999E-3</v>
      </c>
      <c r="K29" s="33">
        <v>1.7849999999999999</v>
      </c>
      <c r="L29">
        <v>15</v>
      </c>
      <c r="M29">
        <v>9500.44</v>
      </c>
      <c r="N29" t="s">
        <v>377</v>
      </c>
      <c r="O29" t="s">
        <v>378</v>
      </c>
      <c r="P29">
        <f>IF(Tabel1[[#This Row],[Beschikte productie per jaar '[MWh']]]&gt;14.25,1,0)</f>
        <v>0</v>
      </c>
      <c r="Q29" s="2" t="str">
        <f>VLOOKUP(Tabel1[[#This Row],[Plaats lokatie]],stadgem,4,0)</f>
        <v>Westerveld</v>
      </c>
    </row>
    <row r="30" spans="1:17" x14ac:dyDescent="0.25">
      <c r="A30" t="s">
        <v>369</v>
      </c>
      <c r="B30" t="s">
        <v>450</v>
      </c>
      <c r="C30" t="s">
        <v>371</v>
      </c>
      <c r="D30" t="s">
        <v>372</v>
      </c>
      <c r="E30" t="s">
        <v>451</v>
      </c>
      <c r="F30" t="s">
        <v>452</v>
      </c>
      <c r="G30" t="s">
        <v>453</v>
      </c>
      <c r="H30" t="s">
        <v>454</v>
      </c>
      <c r="I30" t="s">
        <v>376</v>
      </c>
      <c r="J30" s="33">
        <v>3.4199999999999999E-3</v>
      </c>
      <c r="K30" s="33">
        <v>2.9069999999999996</v>
      </c>
      <c r="L30">
        <v>15</v>
      </c>
      <c r="M30">
        <v>14702.87</v>
      </c>
      <c r="N30" t="s">
        <v>377</v>
      </c>
      <c r="O30" t="s">
        <v>378</v>
      </c>
      <c r="P30">
        <f>IF(Tabel1[[#This Row],[Beschikte productie per jaar '[MWh']]]&gt;14.25,1,0)</f>
        <v>0</v>
      </c>
      <c r="Q30" s="2" t="str">
        <f>VLOOKUP(Tabel1[[#This Row],[Plaats lokatie]],stadgem,4,0)</f>
        <v>Tynaarlo</v>
      </c>
    </row>
    <row r="31" spans="1:17" hidden="1" x14ac:dyDescent="0.25">
      <c r="A31" t="s">
        <v>369</v>
      </c>
      <c r="B31" t="s">
        <v>455</v>
      </c>
      <c r="C31" t="s">
        <v>371</v>
      </c>
      <c r="D31" t="s">
        <v>372</v>
      </c>
      <c r="E31" t="s">
        <v>373</v>
      </c>
      <c r="F31" t="s">
        <v>373</v>
      </c>
      <c r="G31" t="s">
        <v>456</v>
      </c>
      <c r="H31" t="s">
        <v>457</v>
      </c>
      <c r="I31" t="s">
        <v>376</v>
      </c>
      <c r="J31" s="33">
        <v>1.6199999999999999E-3</v>
      </c>
      <c r="K31" s="33">
        <v>1.377</v>
      </c>
      <c r="L31">
        <v>15</v>
      </c>
      <c r="M31">
        <v>7282</v>
      </c>
      <c r="N31" t="s">
        <v>377</v>
      </c>
      <c r="O31" t="s">
        <v>378</v>
      </c>
      <c r="P31">
        <f>IF(Tabel1[[#This Row],[Beschikte productie per jaar '[MWh']]]&gt;14.25,1,0)</f>
        <v>0</v>
      </c>
      <c r="Q31" s="2" t="str">
        <f>VLOOKUP(Tabel1[[#This Row],[Plaats lokatie]],stadgem,4,0)</f>
        <v>Hoogeveen</v>
      </c>
    </row>
    <row r="32" spans="1:17" hidden="1" x14ac:dyDescent="0.25">
      <c r="A32" t="s">
        <v>369</v>
      </c>
      <c r="B32" t="s">
        <v>458</v>
      </c>
      <c r="C32" t="s">
        <v>371</v>
      </c>
      <c r="D32" t="s">
        <v>372</v>
      </c>
      <c r="E32" t="s">
        <v>373</v>
      </c>
      <c r="F32" t="s">
        <v>373</v>
      </c>
      <c r="G32" t="s">
        <v>459</v>
      </c>
      <c r="H32" t="s">
        <v>460</v>
      </c>
      <c r="I32" t="s">
        <v>376</v>
      </c>
      <c r="J32" s="33">
        <v>3.0000000000000001E-3</v>
      </c>
      <c r="K32" s="33">
        <v>2.5499999999999998</v>
      </c>
      <c r="L32">
        <v>15</v>
      </c>
      <c r="M32">
        <v>12548.92</v>
      </c>
      <c r="N32" t="s">
        <v>377</v>
      </c>
      <c r="O32" t="s">
        <v>378</v>
      </c>
      <c r="P32">
        <f>IF(Tabel1[[#This Row],[Beschikte productie per jaar '[MWh']]]&gt;14.25,1,0)</f>
        <v>0</v>
      </c>
      <c r="Q32" s="2" t="str">
        <f>VLOOKUP(Tabel1[[#This Row],[Plaats lokatie]],stadgem,4,0)</f>
        <v>Westerveld</v>
      </c>
    </row>
    <row r="33" spans="1:17" x14ac:dyDescent="0.25">
      <c r="A33" t="s">
        <v>369</v>
      </c>
      <c r="B33" t="s">
        <v>461</v>
      </c>
      <c r="C33" t="s">
        <v>371</v>
      </c>
      <c r="D33" t="s">
        <v>372</v>
      </c>
      <c r="E33" t="s">
        <v>373</v>
      </c>
      <c r="F33" t="s">
        <v>373</v>
      </c>
      <c r="G33" t="s">
        <v>462</v>
      </c>
      <c r="H33" t="s">
        <v>463</v>
      </c>
      <c r="I33" t="s">
        <v>376</v>
      </c>
      <c r="J33" s="33">
        <v>1.1999999999999999E-3</v>
      </c>
      <c r="K33" s="33">
        <v>1.02</v>
      </c>
      <c r="L33">
        <v>15</v>
      </c>
      <c r="M33">
        <v>5399.06</v>
      </c>
      <c r="N33" t="s">
        <v>377</v>
      </c>
      <c r="O33" t="s">
        <v>378</v>
      </c>
      <c r="P33">
        <f>IF(Tabel1[[#This Row],[Beschikte productie per jaar '[MWh']]]&gt;14.25,1,0)</f>
        <v>0</v>
      </c>
      <c r="Q33" s="2" t="str">
        <f>VLOOKUP(Tabel1[[#This Row],[Plaats lokatie]],stadgem,4,0)</f>
        <v>Tynaarlo</v>
      </c>
    </row>
    <row r="34" spans="1:17" hidden="1" x14ac:dyDescent="0.25">
      <c r="A34" t="s">
        <v>369</v>
      </c>
      <c r="B34" t="s">
        <v>464</v>
      </c>
      <c r="C34" t="s">
        <v>371</v>
      </c>
      <c r="D34" t="s">
        <v>372</v>
      </c>
      <c r="E34" t="s">
        <v>373</v>
      </c>
      <c r="F34" t="s">
        <v>373</v>
      </c>
      <c r="G34" t="s">
        <v>465</v>
      </c>
      <c r="H34" t="s">
        <v>466</v>
      </c>
      <c r="I34" t="s">
        <v>376</v>
      </c>
      <c r="J34" s="33">
        <v>3.2000000000000002E-3</v>
      </c>
      <c r="K34" s="33">
        <v>2.7199999999999998</v>
      </c>
      <c r="L34">
        <v>15</v>
      </c>
      <c r="M34">
        <v>13923.95</v>
      </c>
      <c r="N34" t="s">
        <v>377</v>
      </c>
      <c r="O34" t="s">
        <v>378</v>
      </c>
      <c r="P34">
        <f>IF(Tabel1[[#This Row],[Beschikte productie per jaar '[MWh']]]&gt;14.25,1,0)</f>
        <v>0</v>
      </c>
      <c r="Q34" s="2" t="str">
        <f>VLOOKUP(Tabel1[[#This Row],[Plaats lokatie]],stadgem,4,0)</f>
        <v>Aa en Hunze</v>
      </c>
    </row>
    <row r="35" spans="1:17" hidden="1" x14ac:dyDescent="0.25">
      <c r="A35" t="s">
        <v>369</v>
      </c>
      <c r="B35" t="s">
        <v>467</v>
      </c>
      <c r="C35" t="s">
        <v>371</v>
      </c>
      <c r="D35" t="s">
        <v>372</v>
      </c>
      <c r="E35" t="s">
        <v>373</v>
      </c>
      <c r="F35" t="s">
        <v>373</v>
      </c>
      <c r="G35" t="s">
        <v>468</v>
      </c>
      <c r="H35" t="s">
        <v>469</v>
      </c>
      <c r="I35" t="s">
        <v>376</v>
      </c>
      <c r="J35" s="33">
        <v>3.5000000000000001E-3</v>
      </c>
      <c r="K35" s="33">
        <v>2.9750000000000001</v>
      </c>
      <c r="L35">
        <v>15</v>
      </c>
      <c r="M35">
        <v>15092.36</v>
      </c>
      <c r="N35" t="s">
        <v>377</v>
      </c>
      <c r="O35" t="s">
        <v>378</v>
      </c>
      <c r="P35">
        <f>IF(Tabel1[[#This Row],[Beschikte productie per jaar '[MWh']]]&gt;14.25,1,0)</f>
        <v>0</v>
      </c>
      <c r="Q35" s="2" t="str">
        <f>VLOOKUP(Tabel1[[#This Row],[Plaats lokatie]],stadgem,4,0)</f>
        <v>Coevorden</v>
      </c>
    </row>
    <row r="36" spans="1:17" hidden="1" x14ac:dyDescent="0.25">
      <c r="A36" t="s">
        <v>369</v>
      </c>
      <c r="B36" t="s">
        <v>470</v>
      </c>
      <c r="C36" t="s">
        <v>371</v>
      </c>
      <c r="D36" t="s">
        <v>372</v>
      </c>
      <c r="E36" t="s">
        <v>373</v>
      </c>
      <c r="F36" t="s">
        <v>373</v>
      </c>
      <c r="G36" t="s">
        <v>471</v>
      </c>
      <c r="H36" t="s">
        <v>472</v>
      </c>
      <c r="I36" t="s">
        <v>376</v>
      </c>
      <c r="J36" s="33">
        <v>3.2000000000000002E-3</v>
      </c>
      <c r="K36" s="33">
        <v>2.7199999999999998</v>
      </c>
      <c r="L36">
        <v>15</v>
      </c>
      <c r="M36">
        <v>13966.17</v>
      </c>
      <c r="N36" t="s">
        <v>377</v>
      </c>
      <c r="O36" t="s">
        <v>378</v>
      </c>
      <c r="P36">
        <f>IF(Tabel1[[#This Row],[Beschikte productie per jaar '[MWh']]]&gt;14.25,1,0)</f>
        <v>0</v>
      </c>
      <c r="Q36" s="2" t="str">
        <f>VLOOKUP(Tabel1[[#This Row],[Plaats lokatie]],stadgem,4,0)</f>
        <v>Coevorden</v>
      </c>
    </row>
    <row r="37" spans="1:17" hidden="1" x14ac:dyDescent="0.25">
      <c r="A37" t="s">
        <v>369</v>
      </c>
      <c r="B37" t="s">
        <v>473</v>
      </c>
      <c r="C37" t="s">
        <v>371</v>
      </c>
      <c r="D37" t="s">
        <v>372</v>
      </c>
      <c r="E37" t="s">
        <v>373</v>
      </c>
      <c r="F37" t="s">
        <v>373</v>
      </c>
      <c r="G37" t="s">
        <v>471</v>
      </c>
      <c r="H37" t="s">
        <v>472</v>
      </c>
      <c r="I37" t="s">
        <v>376</v>
      </c>
      <c r="J37" s="33">
        <v>3.4199999999999999E-3</v>
      </c>
      <c r="K37" s="33">
        <v>2.9069999999999996</v>
      </c>
      <c r="L37">
        <v>15</v>
      </c>
      <c r="M37">
        <v>13649.49</v>
      </c>
      <c r="N37" t="s">
        <v>377</v>
      </c>
      <c r="O37" t="s">
        <v>378</v>
      </c>
      <c r="P37">
        <f>IF(Tabel1[[#This Row],[Beschikte productie per jaar '[MWh']]]&gt;14.25,1,0)</f>
        <v>0</v>
      </c>
      <c r="Q37" s="2" t="str">
        <f>VLOOKUP(Tabel1[[#This Row],[Plaats lokatie]],stadgem,4,0)</f>
        <v>Coevorden</v>
      </c>
    </row>
    <row r="38" spans="1:17" hidden="1" x14ac:dyDescent="0.25">
      <c r="A38" t="s">
        <v>369</v>
      </c>
      <c r="B38" t="s">
        <v>474</v>
      </c>
      <c r="C38" t="s">
        <v>371</v>
      </c>
      <c r="D38" t="s">
        <v>372</v>
      </c>
      <c r="E38" t="s">
        <v>373</v>
      </c>
      <c r="F38" t="s">
        <v>373</v>
      </c>
      <c r="G38" t="s">
        <v>475</v>
      </c>
      <c r="H38" t="s">
        <v>476</v>
      </c>
      <c r="I38" t="s">
        <v>376</v>
      </c>
      <c r="J38" s="33">
        <v>3.3649999999999999E-3</v>
      </c>
      <c r="K38" s="33">
        <v>2.86</v>
      </c>
      <c r="L38">
        <v>15</v>
      </c>
      <c r="M38">
        <v>15031.95</v>
      </c>
      <c r="N38" t="s">
        <v>377</v>
      </c>
      <c r="O38" t="s">
        <v>378</v>
      </c>
      <c r="P38">
        <f>IF(Tabel1[[#This Row],[Beschikte productie per jaar '[MWh']]]&gt;14.25,1,0)</f>
        <v>0</v>
      </c>
      <c r="Q38" s="2" t="str">
        <f>VLOOKUP(Tabel1[[#This Row],[Plaats lokatie]],stadgem,4,0)</f>
        <v>De Wolden</v>
      </c>
    </row>
    <row r="39" spans="1:17" hidden="1" x14ac:dyDescent="0.25">
      <c r="A39" t="s">
        <v>369</v>
      </c>
      <c r="B39" t="s">
        <v>477</v>
      </c>
      <c r="C39" t="s">
        <v>371</v>
      </c>
      <c r="D39" t="s">
        <v>372</v>
      </c>
      <c r="E39" t="s">
        <v>373</v>
      </c>
      <c r="F39" t="s">
        <v>373</v>
      </c>
      <c r="G39" t="s">
        <v>409</v>
      </c>
      <c r="H39" t="s">
        <v>410</v>
      </c>
      <c r="I39" t="s">
        <v>376</v>
      </c>
      <c r="J39" s="33">
        <v>3.4199999999999999E-3</v>
      </c>
      <c r="K39" s="33">
        <v>2.9069999999999996</v>
      </c>
      <c r="L39">
        <v>15</v>
      </c>
      <c r="M39">
        <v>15404.65</v>
      </c>
      <c r="N39" t="s">
        <v>377</v>
      </c>
      <c r="O39" t="s">
        <v>378</v>
      </c>
      <c r="P39">
        <f>IF(Tabel1[[#This Row],[Beschikte productie per jaar '[MWh']]]&gt;14.25,1,0)</f>
        <v>0</v>
      </c>
      <c r="Q39" s="2" t="str">
        <f>VLOOKUP(Tabel1[[#This Row],[Plaats lokatie]],stadgem,4,0)</f>
        <v>Noordenveld</v>
      </c>
    </row>
    <row r="40" spans="1:17" hidden="1" x14ac:dyDescent="0.25">
      <c r="A40" t="s">
        <v>369</v>
      </c>
      <c r="B40" t="s">
        <v>478</v>
      </c>
      <c r="C40" t="s">
        <v>371</v>
      </c>
      <c r="D40" t="s">
        <v>372</v>
      </c>
      <c r="E40" t="s">
        <v>373</v>
      </c>
      <c r="F40" t="s">
        <v>373</v>
      </c>
      <c r="G40" t="s">
        <v>468</v>
      </c>
      <c r="H40" t="s">
        <v>469</v>
      </c>
      <c r="I40" t="s">
        <v>376</v>
      </c>
      <c r="J40" s="33">
        <v>3.5000000000000001E-3</v>
      </c>
      <c r="K40" s="33">
        <v>2.9750000000000001</v>
      </c>
      <c r="L40">
        <v>15</v>
      </c>
      <c r="M40">
        <v>15266.54</v>
      </c>
      <c r="N40" t="s">
        <v>377</v>
      </c>
      <c r="O40" t="s">
        <v>378</v>
      </c>
      <c r="P40">
        <f>IF(Tabel1[[#This Row],[Beschikte productie per jaar '[MWh']]]&gt;14.25,1,0)</f>
        <v>0</v>
      </c>
      <c r="Q40" s="2" t="str">
        <f>VLOOKUP(Tabel1[[#This Row],[Plaats lokatie]],stadgem,4,0)</f>
        <v>Coevorden</v>
      </c>
    </row>
    <row r="41" spans="1:17" hidden="1" x14ac:dyDescent="0.25">
      <c r="A41" t="s">
        <v>369</v>
      </c>
      <c r="B41" t="s">
        <v>479</v>
      </c>
      <c r="C41" t="s">
        <v>371</v>
      </c>
      <c r="D41" t="s">
        <v>372</v>
      </c>
      <c r="E41" t="s">
        <v>373</v>
      </c>
      <c r="F41" t="s">
        <v>373</v>
      </c>
      <c r="G41" t="s">
        <v>480</v>
      </c>
      <c r="H41" t="s">
        <v>481</v>
      </c>
      <c r="I41" t="s">
        <v>376</v>
      </c>
      <c r="J41" s="33">
        <v>3.0000000000000001E-3</v>
      </c>
      <c r="K41" s="33">
        <v>2.5499999999999998</v>
      </c>
      <c r="L41">
        <v>15</v>
      </c>
      <c r="M41">
        <v>13512.78</v>
      </c>
      <c r="N41" t="s">
        <v>377</v>
      </c>
      <c r="O41" t="s">
        <v>378</v>
      </c>
      <c r="P41">
        <f>IF(Tabel1[[#This Row],[Beschikte productie per jaar '[MWh']]]&gt;14.25,1,0)</f>
        <v>0</v>
      </c>
      <c r="Q41" s="2" t="str">
        <f>VLOOKUP(Tabel1[[#This Row],[Plaats lokatie]],stadgem,4,0)</f>
        <v>Coevorden</v>
      </c>
    </row>
    <row r="42" spans="1:17" hidden="1" x14ac:dyDescent="0.25">
      <c r="A42" t="s">
        <v>369</v>
      </c>
      <c r="B42" t="s">
        <v>482</v>
      </c>
      <c r="C42" t="s">
        <v>371</v>
      </c>
      <c r="D42" t="s">
        <v>372</v>
      </c>
      <c r="E42" t="s">
        <v>373</v>
      </c>
      <c r="F42" t="s">
        <v>373</v>
      </c>
      <c r="G42" t="s">
        <v>409</v>
      </c>
      <c r="H42" t="s">
        <v>410</v>
      </c>
      <c r="I42" t="s">
        <v>376</v>
      </c>
      <c r="J42" s="33">
        <v>2.0999999999999999E-3</v>
      </c>
      <c r="K42" s="33">
        <v>1.7849999999999999</v>
      </c>
      <c r="L42">
        <v>15</v>
      </c>
      <c r="M42">
        <v>9378.2000000000007</v>
      </c>
      <c r="N42" t="s">
        <v>377</v>
      </c>
      <c r="O42" t="s">
        <v>378</v>
      </c>
      <c r="P42">
        <f>IF(Tabel1[[#This Row],[Beschikte productie per jaar '[MWh']]]&gt;14.25,1,0)</f>
        <v>0</v>
      </c>
      <c r="Q42" s="2" t="str">
        <f>VLOOKUP(Tabel1[[#This Row],[Plaats lokatie]],stadgem,4,0)</f>
        <v>Noordenveld</v>
      </c>
    </row>
    <row r="43" spans="1:17" hidden="1" x14ac:dyDescent="0.25">
      <c r="A43" t="s">
        <v>369</v>
      </c>
      <c r="B43" t="s">
        <v>483</v>
      </c>
      <c r="C43" t="s">
        <v>371</v>
      </c>
      <c r="D43" t="s">
        <v>372</v>
      </c>
      <c r="E43" t="s">
        <v>373</v>
      </c>
      <c r="F43" t="s">
        <v>373</v>
      </c>
      <c r="G43" t="s">
        <v>484</v>
      </c>
      <c r="H43" t="s">
        <v>485</v>
      </c>
      <c r="I43" t="s">
        <v>376</v>
      </c>
      <c r="J43" s="33">
        <v>3.3999999999999998E-3</v>
      </c>
      <c r="K43" s="33">
        <v>2.89</v>
      </c>
      <c r="L43">
        <v>15</v>
      </c>
      <c r="M43">
        <v>15475.79</v>
      </c>
      <c r="N43" t="s">
        <v>377</v>
      </c>
      <c r="O43" t="s">
        <v>378</v>
      </c>
      <c r="P43">
        <f>IF(Tabel1[[#This Row],[Beschikte productie per jaar '[MWh']]]&gt;14.25,1,0)</f>
        <v>0</v>
      </c>
      <c r="Q43" s="2" t="str">
        <f>VLOOKUP(Tabel1[[#This Row],[Plaats lokatie]],stadgem,4,0)</f>
        <v>De Wolden</v>
      </c>
    </row>
    <row r="44" spans="1:17" hidden="1" x14ac:dyDescent="0.25">
      <c r="A44" t="s">
        <v>369</v>
      </c>
      <c r="B44" t="s">
        <v>486</v>
      </c>
      <c r="C44" t="s">
        <v>371</v>
      </c>
      <c r="D44" t="s">
        <v>372</v>
      </c>
      <c r="E44" t="s">
        <v>373</v>
      </c>
      <c r="F44" t="s">
        <v>373</v>
      </c>
      <c r="G44" t="s">
        <v>487</v>
      </c>
      <c r="H44" t="s">
        <v>397</v>
      </c>
      <c r="I44" t="s">
        <v>376</v>
      </c>
      <c r="J44" s="33">
        <v>2.0400000000000001E-3</v>
      </c>
      <c r="K44" s="33">
        <v>1.7340000000000002</v>
      </c>
      <c r="L44">
        <v>15</v>
      </c>
      <c r="M44">
        <v>8607.92</v>
      </c>
      <c r="N44" t="s">
        <v>377</v>
      </c>
      <c r="O44" t="s">
        <v>378</v>
      </c>
      <c r="P44">
        <f>IF(Tabel1[[#This Row],[Beschikte productie per jaar '[MWh']]]&gt;14.25,1,0)</f>
        <v>0</v>
      </c>
      <c r="Q44" s="2" t="str">
        <f>VLOOKUP(Tabel1[[#This Row],[Plaats lokatie]],stadgem,4,0)</f>
        <v>Meppel</v>
      </c>
    </row>
    <row r="45" spans="1:17" hidden="1" x14ac:dyDescent="0.25">
      <c r="A45" t="s">
        <v>369</v>
      </c>
      <c r="B45" t="s">
        <v>488</v>
      </c>
      <c r="C45" t="s">
        <v>371</v>
      </c>
      <c r="D45" t="s">
        <v>372</v>
      </c>
      <c r="E45" t="s">
        <v>373</v>
      </c>
      <c r="F45" t="s">
        <v>373</v>
      </c>
      <c r="G45" t="s">
        <v>421</v>
      </c>
      <c r="H45" t="s">
        <v>422</v>
      </c>
      <c r="I45" t="s">
        <v>376</v>
      </c>
      <c r="J45" s="33">
        <v>3.2399999999999998E-3</v>
      </c>
      <c r="K45" s="33">
        <v>2.754</v>
      </c>
      <c r="L45">
        <v>15</v>
      </c>
      <c r="M45">
        <v>13750.24</v>
      </c>
      <c r="N45" t="s">
        <v>377</v>
      </c>
      <c r="O45" t="s">
        <v>378</v>
      </c>
      <c r="P45">
        <f>IF(Tabel1[[#This Row],[Beschikte productie per jaar '[MWh']]]&gt;14.25,1,0)</f>
        <v>0</v>
      </c>
      <c r="Q45" s="2" t="str">
        <f>VLOOKUP(Tabel1[[#This Row],[Plaats lokatie]],stadgem,4,0)</f>
        <v>De Wolden</v>
      </c>
    </row>
    <row r="46" spans="1:17" hidden="1" x14ac:dyDescent="0.25">
      <c r="A46" t="s">
        <v>369</v>
      </c>
      <c r="B46" t="s">
        <v>489</v>
      </c>
      <c r="C46" t="s">
        <v>371</v>
      </c>
      <c r="D46" t="s">
        <v>372</v>
      </c>
      <c r="E46" t="s">
        <v>373</v>
      </c>
      <c r="F46" t="s">
        <v>373</v>
      </c>
      <c r="G46" t="s">
        <v>490</v>
      </c>
      <c r="H46" t="s">
        <v>389</v>
      </c>
      <c r="I46" t="s">
        <v>376</v>
      </c>
      <c r="J46" s="33">
        <v>3.5000000000000001E-3</v>
      </c>
      <c r="K46" s="33">
        <v>2.9750000000000001</v>
      </c>
      <c r="L46">
        <v>15</v>
      </c>
      <c r="M46">
        <v>15992.89</v>
      </c>
      <c r="N46" t="s">
        <v>377</v>
      </c>
      <c r="O46" t="s">
        <v>378</v>
      </c>
      <c r="P46">
        <f>IF(Tabel1[[#This Row],[Beschikte productie per jaar '[MWh']]]&gt;14.25,1,0)</f>
        <v>0</v>
      </c>
      <c r="Q46" s="2" t="str">
        <f>VLOOKUP(Tabel1[[#This Row],[Plaats lokatie]],stadgem,4,0)</f>
        <v>Emmen</v>
      </c>
    </row>
    <row r="47" spans="1:17" hidden="1" x14ac:dyDescent="0.25">
      <c r="A47" t="s">
        <v>369</v>
      </c>
      <c r="B47" t="s">
        <v>491</v>
      </c>
      <c r="C47" t="s">
        <v>371</v>
      </c>
      <c r="D47" t="s">
        <v>372</v>
      </c>
      <c r="E47" t="s">
        <v>373</v>
      </c>
      <c r="F47" t="s">
        <v>373</v>
      </c>
      <c r="G47" t="s">
        <v>409</v>
      </c>
      <c r="H47" t="s">
        <v>410</v>
      </c>
      <c r="I47" t="s">
        <v>376</v>
      </c>
      <c r="J47" s="33">
        <v>3.3999999999999998E-3</v>
      </c>
      <c r="K47" s="33">
        <v>2.89</v>
      </c>
      <c r="L47">
        <v>15</v>
      </c>
      <c r="M47">
        <v>14748.08</v>
      </c>
      <c r="N47" t="s">
        <v>377</v>
      </c>
      <c r="O47" t="s">
        <v>378</v>
      </c>
      <c r="P47">
        <f>IF(Tabel1[[#This Row],[Beschikte productie per jaar '[MWh']]]&gt;14.25,1,0)</f>
        <v>0</v>
      </c>
      <c r="Q47" s="2" t="str">
        <f>VLOOKUP(Tabel1[[#This Row],[Plaats lokatie]],stadgem,4,0)</f>
        <v>Noordenveld</v>
      </c>
    </row>
    <row r="48" spans="1:17" hidden="1" x14ac:dyDescent="0.25">
      <c r="A48" t="s">
        <v>369</v>
      </c>
      <c r="B48" t="s">
        <v>492</v>
      </c>
      <c r="C48" t="s">
        <v>371</v>
      </c>
      <c r="D48" t="s">
        <v>372</v>
      </c>
      <c r="E48" t="s">
        <v>373</v>
      </c>
      <c r="F48" t="s">
        <v>373</v>
      </c>
      <c r="G48" t="s">
        <v>493</v>
      </c>
      <c r="H48" t="s">
        <v>494</v>
      </c>
      <c r="I48" t="s">
        <v>376</v>
      </c>
      <c r="J48" s="33">
        <v>3.5000000000000001E-3</v>
      </c>
      <c r="K48" s="33">
        <v>2.9750000000000001</v>
      </c>
      <c r="L48">
        <v>15</v>
      </c>
      <c r="M48">
        <v>15761.54</v>
      </c>
      <c r="N48" t="s">
        <v>377</v>
      </c>
      <c r="O48" t="s">
        <v>378</v>
      </c>
      <c r="P48">
        <f>IF(Tabel1[[#This Row],[Beschikte productie per jaar '[MWh']]]&gt;14.25,1,0)</f>
        <v>0</v>
      </c>
      <c r="Q48" s="2" t="str">
        <f>VLOOKUP(Tabel1[[#This Row],[Plaats lokatie]],stadgem,4,0)</f>
        <v>Westerveld</v>
      </c>
    </row>
    <row r="49" spans="1:17" hidden="1" x14ac:dyDescent="0.25">
      <c r="A49" t="s">
        <v>369</v>
      </c>
      <c r="B49" t="s">
        <v>495</v>
      </c>
      <c r="C49" t="s">
        <v>371</v>
      </c>
      <c r="D49" t="s">
        <v>372</v>
      </c>
      <c r="E49" t="s">
        <v>373</v>
      </c>
      <c r="F49" t="s">
        <v>373</v>
      </c>
      <c r="G49" t="s">
        <v>496</v>
      </c>
      <c r="H49" t="s">
        <v>497</v>
      </c>
      <c r="I49" t="s">
        <v>376</v>
      </c>
      <c r="J49" s="33">
        <v>3.5000000000000001E-3</v>
      </c>
      <c r="K49" s="33">
        <v>2.9750000000000001</v>
      </c>
      <c r="L49">
        <v>15</v>
      </c>
      <c r="M49">
        <v>15907.97</v>
      </c>
      <c r="N49" t="s">
        <v>377</v>
      </c>
      <c r="O49" t="s">
        <v>378</v>
      </c>
      <c r="P49">
        <f>IF(Tabel1[[#This Row],[Beschikte productie per jaar '[MWh']]]&gt;14.25,1,0)</f>
        <v>0</v>
      </c>
      <c r="Q49" s="2" t="str">
        <f>VLOOKUP(Tabel1[[#This Row],[Plaats lokatie]],stadgem,4,0)</f>
        <v>De Wolden</v>
      </c>
    </row>
    <row r="50" spans="1:17" hidden="1" x14ac:dyDescent="0.25">
      <c r="A50" t="s">
        <v>369</v>
      </c>
      <c r="B50" t="s">
        <v>498</v>
      </c>
      <c r="C50" t="s">
        <v>371</v>
      </c>
      <c r="D50" t="s">
        <v>372</v>
      </c>
      <c r="E50" t="s">
        <v>373</v>
      </c>
      <c r="F50" t="s">
        <v>373</v>
      </c>
      <c r="G50" t="s">
        <v>499</v>
      </c>
      <c r="H50" t="s">
        <v>401</v>
      </c>
      <c r="I50" t="s">
        <v>376</v>
      </c>
      <c r="J50" s="33">
        <v>1.7099999999999999E-3</v>
      </c>
      <c r="K50" s="33">
        <v>1.454</v>
      </c>
      <c r="L50">
        <v>15</v>
      </c>
      <c r="M50">
        <v>7600.61</v>
      </c>
      <c r="N50" t="s">
        <v>377</v>
      </c>
      <c r="O50" t="s">
        <v>378</v>
      </c>
      <c r="P50">
        <f>IF(Tabel1[[#This Row],[Beschikte productie per jaar '[MWh']]]&gt;14.25,1,0)</f>
        <v>0</v>
      </c>
      <c r="Q50" s="2" t="str">
        <f>VLOOKUP(Tabel1[[#This Row],[Plaats lokatie]],stadgem,4,0)</f>
        <v>Assen</v>
      </c>
    </row>
    <row r="51" spans="1:17" hidden="1" x14ac:dyDescent="0.25">
      <c r="A51" t="s">
        <v>369</v>
      </c>
      <c r="B51" t="s">
        <v>500</v>
      </c>
      <c r="C51" t="s">
        <v>371</v>
      </c>
      <c r="D51" t="s">
        <v>372</v>
      </c>
      <c r="E51" t="s">
        <v>373</v>
      </c>
      <c r="F51" t="s">
        <v>373</v>
      </c>
      <c r="G51" t="s">
        <v>501</v>
      </c>
      <c r="H51" t="s">
        <v>502</v>
      </c>
      <c r="I51" t="s">
        <v>376</v>
      </c>
      <c r="J51" s="33">
        <v>1.0499999999999999E-3</v>
      </c>
      <c r="K51" s="33">
        <v>0.89300000000000002</v>
      </c>
      <c r="L51">
        <v>15</v>
      </c>
      <c r="M51">
        <v>4671.8500000000004</v>
      </c>
      <c r="N51" t="s">
        <v>377</v>
      </c>
      <c r="O51" t="s">
        <v>378</v>
      </c>
      <c r="P51">
        <f>IF(Tabel1[[#This Row],[Beschikte productie per jaar '[MWh']]]&gt;14.25,1,0)</f>
        <v>0</v>
      </c>
      <c r="Q51" s="2" t="str">
        <f>VLOOKUP(Tabel1[[#This Row],[Plaats lokatie]],stadgem,4,0)</f>
        <v>Midden-Drenthe</v>
      </c>
    </row>
    <row r="52" spans="1:17" hidden="1" x14ac:dyDescent="0.25">
      <c r="A52" t="s">
        <v>369</v>
      </c>
      <c r="B52" t="s">
        <v>503</v>
      </c>
      <c r="C52" t="s">
        <v>371</v>
      </c>
      <c r="D52" t="s">
        <v>372</v>
      </c>
      <c r="E52" t="s">
        <v>373</v>
      </c>
      <c r="F52" t="s">
        <v>373</v>
      </c>
      <c r="G52" t="s">
        <v>499</v>
      </c>
      <c r="H52" t="s">
        <v>401</v>
      </c>
      <c r="I52" t="s">
        <v>376</v>
      </c>
      <c r="J52" s="33">
        <v>6.9999999999999999E-4</v>
      </c>
      <c r="K52" s="33">
        <v>0.59500000000000008</v>
      </c>
      <c r="L52">
        <v>15</v>
      </c>
      <c r="M52">
        <v>3152.39</v>
      </c>
      <c r="N52" t="s">
        <v>377</v>
      </c>
      <c r="O52" t="s">
        <v>378</v>
      </c>
      <c r="P52">
        <f>IF(Tabel1[[#This Row],[Beschikte productie per jaar '[MWh']]]&gt;14.25,1,0)</f>
        <v>0</v>
      </c>
      <c r="Q52" s="2" t="str">
        <f>VLOOKUP(Tabel1[[#This Row],[Plaats lokatie]],stadgem,4,0)</f>
        <v>Assen</v>
      </c>
    </row>
    <row r="53" spans="1:17" hidden="1" x14ac:dyDescent="0.25">
      <c r="A53" t="s">
        <v>369</v>
      </c>
      <c r="B53" t="s">
        <v>504</v>
      </c>
      <c r="C53" t="s">
        <v>371</v>
      </c>
      <c r="D53" t="s">
        <v>372</v>
      </c>
      <c r="E53" t="s">
        <v>373</v>
      </c>
      <c r="F53" t="s">
        <v>373</v>
      </c>
      <c r="G53" t="s">
        <v>499</v>
      </c>
      <c r="H53" t="s">
        <v>401</v>
      </c>
      <c r="I53" t="s">
        <v>376</v>
      </c>
      <c r="J53" s="33">
        <v>3.176E-3</v>
      </c>
      <c r="K53" s="33">
        <v>2.7</v>
      </c>
      <c r="L53">
        <v>15</v>
      </c>
      <c r="M53">
        <v>14467.71</v>
      </c>
      <c r="N53" t="s">
        <v>377</v>
      </c>
      <c r="O53" t="s">
        <v>378</v>
      </c>
      <c r="P53">
        <f>IF(Tabel1[[#This Row],[Beschikte productie per jaar '[MWh']]]&gt;14.25,1,0)</f>
        <v>0</v>
      </c>
      <c r="Q53" s="2" t="str">
        <f>VLOOKUP(Tabel1[[#This Row],[Plaats lokatie]],stadgem,4,0)</f>
        <v>Assen</v>
      </c>
    </row>
    <row r="54" spans="1:17" hidden="1" x14ac:dyDescent="0.25">
      <c r="A54" t="s">
        <v>369</v>
      </c>
      <c r="B54" t="s">
        <v>505</v>
      </c>
      <c r="C54" t="s">
        <v>371</v>
      </c>
      <c r="D54" t="s">
        <v>372</v>
      </c>
      <c r="E54" t="s">
        <v>373</v>
      </c>
      <c r="F54" t="s">
        <v>373</v>
      </c>
      <c r="G54" t="s">
        <v>412</v>
      </c>
      <c r="H54" t="s">
        <v>413</v>
      </c>
      <c r="I54" t="s">
        <v>376</v>
      </c>
      <c r="J54" s="33">
        <v>1.7099999999999999E-3</v>
      </c>
      <c r="K54" s="33">
        <v>1.454</v>
      </c>
      <c r="L54">
        <v>15</v>
      </c>
      <c r="M54">
        <v>7781.48</v>
      </c>
      <c r="N54" t="s">
        <v>377</v>
      </c>
      <c r="O54" t="s">
        <v>378</v>
      </c>
      <c r="P54">
        <f>IF(Tabel1[[#This Row],[Beschikte productie per jaar '[MWh']]]&gt;14.25,1,0)</f>
        <v>0</v>
      </c>
      <c r="Q54" s="2" t="str">
        <f>VLOOKUP(Tabel1[[#This Row],[Plaats lokatie]],stadgem,4,0)</f>
        <v>Aa en Hunze</v>
      </c>
    </row>
    <row r="55" spans="1:17" hidden="1" x14ac:dyDescent="0.25">
      <c r="A55" t="s">
        <v>369</v>
      </c>
      <c r="B55" t="s">
        <v>506</v>
      </c>
      <c r="C55" t="s">
        <v>371</v>
      </c>
      <c r="D55" t="s">
        <v>372</v>
      </c>
      <c r="E55" t="s">
        <v>373</v>
      </c>
      <c r="F55" t="s">
        <v>373</v>
      </c>
      <c r="G55" t="s">
        <v>507</v>
      </c>
      <c r="H55" t="s">
        <v>508</v>
      </c>
      <c r="I55" t="s">
        <v>376</v>
      </c>
      <c r="J55" s="33">
        <v>1.1000000000000001E-3</v>
      </c>
      <c r="K55" s="33">
        <v>0.93500000000000005</v>
      </c>
      <c r="L55">
        <v>15</v>
      </c>
      <c r="M55">
        <v>4972.4799999999996</v>
      </c>
      <c r="N55" t="s">
        <v>377</v>
      </c>
      <c r="O55" t="s">
        <v>378</v>
      </c>
      <c r="P55">
        <f>IF(Tabel1[[#This Row],[Beschikte productie per jaar '[MWh']]]&gt;14.25,1,0)</f>
        <v>0</v>
      </c>
      <c r="Q55" s="2" t="str">
        <f>VLOOKUP(Tabel1[[#This Row],[Plaats lokatie]],stadgem,4,0)</f>
        <v>Coevorden</v>
      </c>
    </row>
    <row r="56" spans="1:17" hidden="1" x14ac:dyDescent="0.25">
      <c r="A56" t="s">
        <v>369</v>
      </c>
      <c r="B56" t="s">
        <v>509</v>
      </c>
      <c r="C56" t="s">
        <v>371</v>
      </c>
      <c r="D56" t="s">
        <v>372</v>
      </c>
      <c r="E56" t="s">
        <v>373</v>
      </c>
      <c r="F56" t="s">
        <v>373</v>
      </c>
      <c r="G56" t="s">
        <v>510</v>
      </c>
      <c r="H56" t="s">
        <v>511</v>
      </c>
      <c r="I56" t="s">
        <v>376</v>
      </c>
      <c r="J56" s="33">
        <v>3.4199999999999999E-3</v>
      </c>
      <c r="K56" s="33">
        <v>2.9069999999999996</v>
      </c>
      <c r="L56">
        <v>15</v>
      </c>
      <c r="M56">
        <v>15348.98</v>
      </c>
      <c r="N56" t="s">
        <v>377</v>
      </c>
      <c r="O56" t="s">
        <v>378</v>
      </c>
      <c r="P56">
        <f>IF(Tabel1[[#This Row],[Beschikte productie per jaar '[MWh']]]&gt;14.25,1,0)</f>
        <v>0</v>
      </c>
      <c r="Q56" s="2" t="str">
        <f>VLOOKUP(Tabel1[[#This Row],[Plaats lokatie]],stadgem,4,0)</f>
        <v>Midden-Drenthe</v>
      </c>
    </row>
    <row r="57" spans="1:17" hidden="1" x14ac:dyDescent="0.25">
      <c r="A57" t="s">
        <v>369</v>
      </c>
      <c r="B57" t="s">
        <v>512</v>
      </c>
      <c r="C57" t="s">
        <v>371</v>
      </c>
      <c r="D57" t="s">
        <v>372</v>
      </c>
      <c r="E57" t="s">
        <v>373</v>
      </c>
      <c r="F57" t="s">
        <v>373</v>
      </c>
      <c r="G57" t="s">
        <v>513</v>
      </c>
      <c r="H57" t="s">
        <v>514</v>
      </c>
      <c r="I57" t="s">
        <v>376</v>
      </c>
      <c r="J57" s="33">
        <v>3.5000000000000001E-3</v>
      </c>
      <c r="K57" s="33">
        <v>2.9750000000000001</v>
      </c>
      <c r="L57">
        <v>15</v>
      </c>
      <c r="M57">
        <v>15711.26</v>
      </c>
      <c r="N57" t="s">
        <v>377</v>
      </c>
      <c r="O57" t="s">
        <v>378</v>
      </c>
      <c r="P57">
        <f>IF(Tabel1[[#This Row],[Beschikte productie per jaar '[MWh']]]&gt;14.25,1,0)</f>
        <v>0</v>
      </c>
      <c r="Q57" s="2" t="str">
        <f>VLOOKUP(Tabel1[[#This Row],[Plaats lokatie]],stadgem,4,0)</f>
        <v>Coevorden</v>
      </c>
    </row>
    <row r="58" spans="1:17" hidden="1" x14ac:dyDescent="0.25">
      <c r="A58" t="s">
        <v>369</v>
      </c>
      <c r="B58" t="s">
        <v>515</v>
      </c>
      <c r="C58" t="s">
        <v>371</v>
      </c>
      <c r="D58" t="s">
        <v>372</v>
      </c>
      <c r="E58" t="s">
        <v>373</v>
      </c>
      <c r="F58" t="s">
        <v>373</v>
      </c>
      <c r="G58" t="s">
        <v>516</v>
      </c>
      <c r="H58" t="s">
        <v>517</v>
      </c>
      <c r="I58" t="s">
        <v>376</v>
      </c>
      <c r="J58" s="33">
        <v>1.8E-3</v>
      </c>
      <c r="K58" s="33">
        <v>1.53</v>
      </c>
      <c r="L58">
        <v>15</v>
      </c>
      <c r="M58">
        <v>8096.94</v>
      </c>
      <c r="N58" t="s">
        <v>377</v>
      </c>
      <c r="O58" t="s">
        <v>378</v>
      </c>
      <c r="P58">
        <f>IF(Tabel1[[#This Row],[Beschikte productie per jaar '[MWh']]]&gt;14.25,1,0)</f>
        <v>0</v>
      </c>
      <c r="Q58" s="2" t="str">
        <f>VLOOKUP(Tabel1[[#This Row],[Plaats lokatie]],stadgem,4,0)</f>
        <v>Aa en Hunze</v>
      </c>
    </row>
    <row r="59" spans="1:17" hidden="1" x14ac:dyDescent="0.25">
      <c r="A59" t="s">
        <v>369</v>
      </c>
      <c r="B59" t="s">
        <v>518</v>
      </c>
      <c r="C59" t="s">
        <v>371</v>
      </c>
      <c r="D59" t="s">
        <v>372</v>
      </c>
      <c r="E59" t="s">
        <v>373</v>
      </c>
      <c r="F59" t="s">
        <v>373</v>
      </c>
      <c r="G59" t="s">
        <v>519</v>
      </c>
      <c r="H59" t="s">
        <v>520</v>
      </c>
      <c r="I59" t="s">
        <v>376</v>
      </c>
      <c r="J59" s="33">
        <v>3.5000000000000001E-3</v>
      </c>
      <c r="K59" s="33">
        <v>2.9750000000000001</v>
      </c>
      <c r="L59">
        <v>15</v>
      </c>
      <c r="M59">
        <v>15821.49</v>
      </c>
      <c r="N59" t="s">
        <v>377</v>
      </c>
      <c r="O59" t="s">
        <v>378</v>
      </c>
      <c r="P59">
        <f>IF(Tabel1[[#This Row],[Beschikte productie per jaar '[MWh']]]&gt;14.25,1,0)</f>
        <v>0</v>
      </c>
      <c r="Q59" s="2" t="str">
        <f>VLOOKUP(Tabel1[[#This Row],[Plaats lokatie]],stadgem,4,0)</f>
        <v>Noordenveld</v>
      </c>
    </row>
    <row r="60" spans="1:17" hidden="1" x14ac:dyDescent="0.25">
      <c r="A60" t="s">
        <v>369</v>
      </c>
      <c r="B60" t="s">
        <v>521</v>
      </c>
      <c r="C60" t="s">
        <v>371</v>
      </c>
      <c r="D60" t="s">
        <v>372</v>
      </c>
      <c r="E60" t="s">
        <v>373</v>
      </c>
      <c r="F60" t="s">
        <v>373</v>
      </c>
      <c r="G60" t="s">
        <v>522</v>
      </c>
      <c r="H60" t="s">
        <v>523</v>
      </c>
      <c r="I60" t="s">
        <v>376</v>
      </c>
      <c r="J60" s="33">
        <v>3.0000000000000001E-3</v>
      </c>
      <c r="K60" s="33">
        <v>2.5499999999999998</v>
      </c>
      <c r="L60">
        <v>15</v>
      </c>
      <c r="M60">
        <v>13245.11</v>
      </c>
      <c r="N60" t="s">
        <v>377</v>
      </c>
      <c r="O60" t="s">
        <v>378</v>
      </c>
      <c r="P60">
        <f>IF(Tabel1[[#This Row],[Beschikte productie per jaar '[MWh']]]&gt;14.25,1,0)</f>
        <v>0</v>
      </c>
      <c r="Q60" s="2" t="str">
        <f>VLOOKUP(Tabel1[[#This Row],[Plaats lokatie]],stadgem,4,0)</f>
        <v>De Wolden</v>
      </c>
    </row>
    <row r="61" spans="1:17" hidden="1" x14ac:dyDescent="0.25">
      <c r="A61" t="s">
        <v>369</v>
      </c>
      <c r="B61" t="s">
        <v>524</v>
      </c>
      <c r="C61" t="s">
        <v>371</v>
      </c>
      <c r="D61" t="s">
        <v>372</v>
      </c>
      <c r="E61" t="s">
        <v>373</v>
      </c>
      <c r="F61" t="s">
        <v>373</v>
      </c>
      <c r="G61" t="s">
        <v>525</v>
      </c>
      <c r="H61" t="s">
        <v>397</v>
      </c>
      <c r="I61" t="s">
        <v>376</v>
      </c>
      <c r="J61" s="33">
        <v>3.2000000000000002E-3</v>
      </c>
      <c r="K61" s="33">
        <v>2.7199999999999998</v>
      </c>
      <c r="L61">
        <v>15</v>
      </c>
      <c r="M61">
        <v>14397.51</v>
      </c>
      <c r="N61" t="s">
        <v>377</v>
      </c>
      <c r="O61" t="s">
        <v>378</v>
      </c>
      <c r="P61">
        <f>IF(Tabel1[[#This Row],[Beschikte productie per jaar '[MWh']]]&gt;14.25,1,0)</f>
        <v>0</v>
      </c>
      <c r="Q61" s="2" t="str">
        <f>VLOOKUP(Tabel1[[#This Row],[Plaats lokatie]],stadgem,4,0)</f>
        <v>Meppel</v>
      </c>
    </row>
    <row r="62" spans="1:17" hidden="1" x14ac:dyDescent="0.25">
      <c r="A62" t="s">
        <v>369</v>
      </c>
      <c r="B62" t="s">
        <v>526</v>
      </c>
      <c r="C62" t="s">
        <v>371</v>
      </c>
      <c r="D62" t="s">
        <v>372</v>
      </c>
      <c r="E62" t="s">
        <v>373</v>
      </c>
      <c r="F62" t="s">
        <v>373</v>
      </c>
      <c r="G62" t="s">
        <v>527</v>
      </c>
      <c r="H62" t="s">
        <v>401</v>
      </c>
      <c r="I62" t="s">
        <v>376</v>
      </c>
      <c r="J62" s="33">
        <v>2.4099999999999998E-3</v>
      </c>
      <c r="K62" s="33">
        <v>2.0489999999999999</v>
      </c>
      <c r="L62">
        <v>15</v>
      </c>
      <c r="M62">
        <v>10953.8</v>
      </c>
      <c r="N62" t="s">
        <v>377</v>
      </c>
      <c r="O62" t="s">
        <v>378</v>
      </c>
      <c r="P62">
        <f>IF(Tabel1[[#This Row],[Beschikte productie per jaar '[MWh']]]&gt;14.25,1,0)</f>
        <v>0</v>
      </c>
      <c r="Q62" s="2" t="str">
        <f>VLOOKUP(Tabel1[[#This Row],[Plaats lokatie]],stadgem,4,0)</f>
        <v>Assen</v>
      </c>
    </row>
    <row r="63" spans="1:17" hidden="1" x14ac:dyDescent="0.25">
      <c r="A63" t="s">
        <v>369</v>
      </c>
      <c r="B63" t="s">
        <v>528</v>
      </c>
      <c r="C63" t="s">
        <v>371</v>
      </c>
      <c r="D63" t="s">
        <v>372</v>
      </c>
      <c r="E63" t="s">
        <v>373</v>
      </c>
      <c r="F63" t="s">
        <v>373</v>
      </c>
      <c r="G63" t="s">
        <v>529</v>
      </c>
      <c r="H63" t="s">
        <v>530</v>
      </c>
      <c r="I63" t="s">
        <v>376</v>
      </c>
      <c r="J63" s="33">
        <v>1.6199999999999999E-3</v>
      </c>
      <c r="K63" s="33">
        <v>1.377</v>
      </c>
      <c r="L63">
        <v>15</v>
      </c>
      <c r="M63">
        <v>7169</v>
      </c>
      <c r="N63" t="s">
        <v>377</v>
      </c>
      <c r="O63" t="s">
        <v>378</v>
      </c>
      <c r="P63">
        <f>IF(Tabel1[[#This Row],[Beschikte productie per jaar '[MWh']]]&gt;14.25,1,0)</f>
        <v>0</v>
      </c>
      <c r="Q63" s="2" t="str">
        <f>VLOOKUP(Tabel1[[#This Row],[Plaats lokatie]],stadgem,4,0)</f>
        <v>Aa en Hunze</v>
      </c>
    </row>
    <row r="64" spans="1:17" hidden="1" x14ac:dyDescent="0.25">
      <c r="A64" t="s">
        <v>369</v>
      </c>
      <c r="B64" t="s">
        <v>531</v>
      </c>
      <c r="C64" t="s">
        <v>371</v>
      </c>
      <c r="D64" t="s">
        <v>372</v>
      </c>
      <c r="E64" t="s">
        <v>373</v>
      </c>
      <c r="F64" t="s">
        <v>373</v>
      </c>
      <c r="G64" t="s">
        <v>532</v>
      </c>
      <c r="H64" t="s">
        <v>533</v>
      </c>
      <c r="I64" t="s">
        <v>376</v>
      </c>
      <c r="J64" s="33">
        <v>3.4199999999999999E-3</v>
      </c>
      <c r="K64" s="33">
        <v>2.9069999999999996</v>
      </c>
      <c r="L64">
        <v>15</v>
      </c>
      <c r="M64">
        <v>15152.39</v>
      </c>
      <c r="N64" t="s">
        <v>377</v>
      </c>
      <c r="O64" t="s">
        <v>378</v>
      </c>
      <c r="P64">
        <f>IF(Tabel1[[#This Row],[Beschikte productie per jaar '[MWh']]]&gt;14.25,1,0)</f>
        <v>0</v>
      </c>
      <c r="Q64" s="2" t="str">
        <f>VLOOKUP(Tabel1[[#This Row],[Plaats lokatie]],stadgem,4,0)</f>
        <v>Noordenveld</v>
      </c>
    </row>
    <row r="65" spans="1:17" x14ac:dyDescent="0.25">
      <c r="A65" t="s">
        <v>369</v>
      </c>
      <c r="B65" t="s">
        <v>534</v>
      </c>
      <c r="C65" t="s">
        <v>371</v>
      </c>
      <c r="D65" t="s">
        <v>372</v>
      </c>
      <c r="E65" t="s">
        <v>373</v>
      </c>
      <c r="F65" t="s">
        <v>373</v>
      </c>
      <c r="G65" t="s">
        <v>418</v>
      </c>
      <c r="H65" t="s">
        <v>419</v>
      </c>
      <c r="I65" t="s">
        <v>376</v>
      </c>
      <c r="J65" s="33">
        <v>3.2000000000000002E-3</v>
      </c>
      <c r="K65" s="33">
        <v>2.7199999999999998</v>
      </c>
      <c r="L65">
        <v>15</v>
      </c>
      <c r="M65">
        <v>14333.76</v>
      </c>
      <c r="N65" t="s">
        <v>377</v>
      </c>
      <c r="O65" t="s">
        <v>378</v>
      </c>
      <c r="P65">
        <f>IF(Tabel1[[#This Row],[Beschikte productie per jaar '[MWh']]]&gt;14.25,1,0)</f>
        <v>0</v>
      </c>
      <c r="Q65" s="2" t="str">
        <f>VLOOKUP(Tabel1[[#This Row],[Plaats lokatie]],stadgem,4,0)</f>
        <v>Tynaarlo</v>
      </c>
    </row>
    <row r="66" spans="1:17" hidden="1" x14ac:dyDescent="0.25">
      <c r="A66" t="s">
        <v>369</v>
      </c>
      <c r="B66" t="s">
        <v>535</v>
      </c>
      <c r="C66" t="s">
        <v>371</v>
      </c>
      <c r="D66" t="s">
        <v>372</v>
      </c>
      <c r="E66" t="s">
        <v>373</v>
      </c>
      <c r="F66" t="s">
        <v>373</v>
      </c>
      <c r="G66" t="s">
        <v>522</v>
      </c>
      <c r="H66" t="s">
        <v>523</v>
      </c>
      <c r="I66" t="s">
        <v>376</v>
      </c>
      <c r="J66" s="33">
        <v>1.1999999999999999E-3</v>
      </c>
      <c r="K66" s="33">
        <v>1.02</v>
      </c>
      <c r="L66">
        <v>15</v>
      </c>
      <c r="M66">
        <v>5292.49</v>
      </c>
      <c r="N66" t="s">
        <v>377</v>
      </c>
      <c r="O66" t="s">
        <v>378</v>
      </c>
      <c r="P66">
        <f>IF(Tabel1[[#This Row],[Beschikte productie per jaar '[MWh']]]&gt;14.25,1,0)</f>
        <v>0</v>
      </c>
      <c r="Q66" s="2" t="str">
        <f>VLOOKUP(Tabel1[[#This Row],[Plaats lokatie]],stadgem,4,0)</f>
        <v>De Wolden</v>
      </c>
    </row>
    <row r="67" spans="1:17" hidden="1" x14ac:dyDescent="0.25">
      <c r="A67" t="s">
        <v>369</v>
      </c>
      <c r="B67" t="s">
        <v>536</v>
      </c>
      <c r="C67" t="s">
        <v>371</v>
      </c>
      <c r="D67" t="s">
        <v>372</v>
      </c>
      <c r="E67" t="s">
        <v>373</v>
      </c>
      <c r="F67" t="s">
        <v>373</v>
      </c>
      <c r="G67" t="s">
        <v>537</v>
      </c>
      <c r="H67" t="s">
        <v>469</v>
      </c>
      <c r="I67" t="s">
        <v>376</v>
      </c>
      <c r="J67" s="33">
        <v>1.5E-3</v>
      </c>
      <c r="K67" s="33">
        <v>1.2749999999999999</v>
      </c>
      <c r="L67">
        <v>15</v>
      </c>
      <c r="M67">
        <v>6492.89</v>
      </c>
      <c r="N67" t="s">
        <v>377</v>
      </c>
      <c r="O67" t="s">
        <v>378</v>
      </c>
      <c r="P67">
        <f>IF(Tabel1[[#This Row],[Beschikte productie per jaar '[MWh']]]&gt;14.25,1,0)</f>
        <v>0</v>
      </c>
      <c r="Q67" s="2" t="str">
        <f>VLOOKUP(Tabel1[[#This Row],[Plaats lokatie]],stadgem,4,0)</f>
        <v>Coevorden</v>
      </c>
    </row>
    <row r="68" spans="1:17" hidden="1" x14ac:dyDescent="0.25">
      <c r="A68" t="s">
        <v>369</v>
      </c>
      <c r="B68" t="s">
        <v>538</v>
      </c>
      <c r="C68" t="s">
        <v>371</v>
      </c>
      <c r="D68" t="s">
        <v>372</v>
      </c>
      <c r="E68" t="s">
        <v>373</v>
      </c>
      <c r="F68" t="s">
        <v>373</v>
      </c>
      <c r="G68" t="s">
        <v>424</v>
      </c>
      <c r="H68" t="s">
        <v>401</v>
      </c>
      <c r="I68" t="s">
        <v>376</v>
      </c>
      <c r="J68" s="33">
        <v>6.9999999999999999E-4</v>
      </c>
      <c r="K68" s="33">
        <v>0.59500000000000008</v>
      </c>
      <c r="L68">
        <v>15</v>
      </c>
      <c r="M68">
        <v>2904.43</v>
      </c>
      <c r="N68" t="s">
        <v>377</v>
      </c>
      <c r="O68" t="s">
        <v>378</v>
      </c>
      <c r="P68">
        <f>IF(Tabel1[[#This Row],[Beschikte productie per jaar '[MWh']]]&gt;14.25,1,0)</f>
        <v>0</v>
      </c>
      <c r="Q68" s="2" t="str">
        <f>VLOOKUP(Tabel1[[#This Row],[Plaats lokatie]],stadgem,4,0)</f>
        <v>Assen</v>
      </c>
    </row>
    <row r="69" spans="1:17" hidden="1" x14ac:dyDescent="0.25">
      <c r="A69" t="s">
        <v>369</v>
      </c>
      <c r="B69" t="s">
        <v>539</v>
      </c>
      <c r="C69" t="s">
        <v>371</v>
      </c>
      <c r="D69" t="s">
        <v>372</v>
      </c>
      <c r="E69" t="s">
        <v>373</v>
      </c>
      <c r="F69" t="s">
        <v>373</v>
      </c>
      <c r="G69" t="s">
        <v>540</v>
      </c>
      <c r="H69" t="s">
        <v>389</v>
      </c>
      <c r="I69" t="s">
        <v>376</v>
      </c>
      <c r="J69" s="33">
        <v>3.5000000000000001E-3</v>
      </c>
      <c r="K69" s="33">
        <v>2.9750000000000001</v>
      </c>
      <c r="L69">
        <v>15</v>
      </c>
      <c r="M69">
        <v>15481.26</v>
      </c>
      <c r="N69" t="s">
        <v>377</v>
      </c>
      <c r="O69" t="s">
        <v>378</v>
      </c>
      <c r="P69">
        <f>IF(Tabel1[[#This Row],[Beschikte productie per jaar '[MWh']]]&gt;14.25,1,0)</f>
        <v>0</v>
      </c>
      <c r="Q69" s="2" t="str">
        <f>VLOOKUP(Tabel1[[#This Row],[Plaats lokatie]],stadgem,4,0)</f>
        <v>Emmen</v>
      </c>
    </row>
    <row r="70" spans="1:17" hidden="1" x14ac:dyDescent="0.25">
      <c r="A70" t="s">
        <v>369</v>
      </c>
      <c r="B70" t="s">
        <v>541</v>
      </c>
      <c r="C70" t="s">
        <v>371</v>
      </c>
      <c r="D70" t="s">
        <v>372</v>
      </c>
      <c r="E70" t="s">
        <v>373</v>
      </c>
      <c r="F70" t="s">
        <v>373</v>
      </c>
      <c r="G70" t="s">
        <v>542</v>
      </c>
      <c r="H70" t="s">
        <v>543</v>
      </c>
      <c r="I70" t="s">
        <v>376</v>
      </c>
      <c r="J70" s="33">
        <v>3.5000000000000001E-3</v>
      </c>
      <c r="K70" s="33">
        <v>2.9750000000000001</v>
      </c>
      <c r="L70">
        <v>15</v>
      </c>
      <c r="M70">
        <v>13944.77</v>
      </c>
      <c r="N70" t="s">
        <v>377</v>
      </c>
      <c r="O70" t="s">
        <v>378</v>
      </c>
      <c r="P70">
        <f>IF(Tabel1[[#This Row],[Beschikte productie per jaar '[MWh']]]&gt;14.25,1,0)</f>
        <v>0</v>
      </c>
      <c r="Q70" s="2" t="str">
        <f>VLOOKUP(Tabel1[[#This Row],[Plaats lokatie]],stadgem,4,0)</f>
        <v>Emmen</v>
      </c>
    </row>
    <row r="71" spans="1:17" hidden="1" x14ac:dyDescent="0.25">
      <c r="A71" t="s">
        <v>369</v>
      </c>
      <c r="B71" t="s">
        <v>544</v>
      </c>
      <c r="C71" t="s">
        <v>371</v>
      </c>
      <c r="D71" t="s">
        <v>372</v>
      </c>
      <c r="E71" t="s">
        <v>373</v>
      </c>
      <c r="F71" t="s">
        <v>373</v>
      </c>
      <c r="G71" t="s">
        <v>424</v>
      </c>
      <c r="H71" t="s">
        <v>401</v>
      </c>
      <c r="I71" t="s">
        <v>376</v>
      </c>
      <c r="J71" s="33">
        <v>2.9750000000000002E-3</v>
      </c>
      <c r="K71" s="33">
        <v>2.5290000000000004</v>
      </c>
      <c r="L71">
        <v>15</v>
      </c>
      <c r="M71">
        <v>12846.33</v>
      </c>
      <c r="N71" t="s">
        <v>377</v>
      </c>
      <c r="O71" t="s">
        <v>378</v>
      </c>
      <c r="P71">
        <f>IF(Tabel1[[#This Row],[Beschikte productie per jaar '[MWh']]]&gt;14.25,1,0)</f>
        <v>0</v>
      </c>
      <c r="Q71" s="2" t="str">
        <f>VLOOKUP(Tabel1[[#This Row],[Plaats lokatie]],stadgem,4,0)</f>
        <v>Assen</v>
      </c>
    </row>
    <row r="72" spans="1:17" hidden="1" x14ac:dyDescent="0.25">
      <c r="A72" t="s">
        <v>369</v>
      </c>
      <c r="B72" t="s">
        <v>545</v>
      </c>
      <c r="C72" t="s">
        <v>371</v>
      </c>
      <c r="D72" t="s">
        <v>372</v>
      </c>
      <c r="E72" t="s">
        <v>373</v>
      </c>
      <c r="F72" t="s">
        <v>373</v>
      </c>
      <c r="G72" t="s">
        <v>546</v>
      </c>
      <c r="H72" t="s">
        <v>547</v>
      </c>
      <c r="I72" t="s">
        <v>376</v>
      </c>
      <c r="J72" s="33">
        <v>6.9999999999999999E-4</v>
      </c>
      <c r="K72" s="33">
        <v>0.59500000000000008</v>
      </c>
      <c r="L72">
        <v>15</v>
      </c>
      <c r="M72">
        <v>3101.25</v>
      </c>
      <c r="N72" t="s">
        <v>377</v>
      </c>
      <c r="O72" t="s">
        <v>378</v>
      </c>
      <c r="P72">
        <f>IF(Tabel1[[#This Row],[Beschikte productie per jaar '[MWh']]]&gt;14.25,1,0)</f>
        <v>0</v>
      </c>
      <c r="Q72" s="2" t="str">
        <f>VLOOKUP(Tabel1[[#This Row],[Plaats lokatie]],stadgem,4,0)</f>
        <v>Coevorden</v>
      </c>
    </row>
    <row r="73" spans="1:17" hidden="1" x14ac:dyDescent="0.25">
      <c r="A73" t="s">
        <v>369</v>
      </c>
      <c r="B73" t="s">
        <v>548</v>
      </c>
      <c r="C73" t="s">
        <v>371</v>
      </c>
      <c r="D73" t="s">
        <v>372</v>
      </c>
      <c r="E73" t="s">
        <v>373</v>
      </c>
      <c r="F73" t="s">
        <v>373</v>
      </c>
      <c r="G73" t="s">
        <v>549</v>
      </c>
      <c r="H73" t="s">
        <v>550</v>
      </c>
      <c r="I73" t="s">
        <v>376</v>
      </c>
      <c r="J73" s="33">
        <v>2.0400000000000001E-3</v>
      </c>
      <c r="K73" s="33">
        <v>1.7340000000000002</v>
      </c>
      <c r="L73">
        <v>15</v>
      </c>
      <c r="M73">
        <v>9178.35</v>
      </c>
      <c r="N73" t="s">
        <v>377</v>
      </c>
      <c r="O73" t="s">
        <v>378</v>
      </c>
      <c r="P73">
        <f>IF(Tabel1[[#This Row],[Beschikte productie per jaar '[MWh']]]&gt;14.25,1,0)</f>
        <v>0</v>
      </c>
      <c r="Q73" s="2" t="str">
        <f>VLOOKUP(Tabel1[[#This Row],[Plaats lokatie]],stadgem,4,0)</f>
        <v>Emmen</v>
      </c>
    </row>
    <row r="74" spans="1:17" hidden="1" x14ac:dyDescent="0.25">
      <c r="A74" t="s">
        <v>369</v>
      </c>
      <c r="B74" t="s">
        <v>551</v>
      </c>
      <c r="C74" t="s">
        <v>371</v>
      </c>
      <c r="D74" t="s">
        <v>372</v>
      </c>
      <c r="E74" t="s">
        <v>373</v>
      </c>
      <c r="F74" t="s">
        <v>373</v>
      </c>
      <c r="G74" t="s">
        <v>493</v>
      </c>
      <c r="H74" t="s">
        <v>494</v>
      </c>
      <c r="I74" t="s">
        <v>376</v>
      </c>
      <c r="J74" s="33">
        <v>1.4E-3</v>
      </c>
      <c r="K74" s="33">
        <v>1.1900000000000002</v>
      </c>
      <c r="L74">
        <v>15</v>
      </c>
      <c r="M74">
        <v>6285.26</v>
      </c>
      <c r="N74" t="s">
        <v>377</v>
      </c>
      <c r="O74" t="s">
        <v>378</v>
      </c>
      <c r="P74">
        <f>IF(Tabel1[[#This Row],[Beschikte productie per jaar '[MWh']]]&gt;14.25,1,0)</f>
        <v>0</v>
      </c>
      <c r="Q74" s="2" t="str">
        <f>VLOOKUP(Tabel1[[#This Row],[Plaats lokatie]],stadgem,4,0)</f>
        <v>Westerveld</v>
      </c>
    </row>
    <row r="75" spans="1:17" hidden="1" x14ac:dyDescent="0.25">
      <c r="A75" t="s">
        <v>369</v>
      </c>
      <c r="B75" t="s">
        <v>552</v>
      </c>
      <c r="C75" t="s">
        <v>371</v>
      </c>
      <c r="D75" t="s">
        <v>372</v>
      </c>
      <c r="E75" t="s">
        <v>373</v>
      </c>
      <c r="F75" t="s">
        <v>373</v>
      </c>
      <c r="G75" t="s">
        <v>553</v>
      </c>
      <c r="H75" t="s">
        <v>554</v>
      </c>
      <c r="I75" t="s">
        <v>376</v>
      </c>
      <c r="J75" s="33">
        <v>3.5000000000000001E-3</v>
      </c>
      <c r="K75" s="33">
        <v>2.9750000000000001</v>
      </c>
      <c r="L75">
        <v>15</v>
      </c>
      <c r="M75">
        <v>15533.35</v>
      </c>
      <c r="N75" t="s">
        <v>377</v>
      </c>
      <c r="O75" t="s">
        <v>378</v>
      </c>
      <c r="P75">
        <f>IF(Tabel1[[#This Row],[Beschikte productie per jaar '[MWh']]]&gt;14.25,1,0)</f>
        <v>0</v>
      </c>
      <c r="Q75" s="2" t="str">
        <f>VLOOKUP(Tabel1[[#This Row],[Plaats lokatie]],stadgem,4,0)</f>
        <v>Borger-Odoorn</v>
      </c>
    </row>
    <row r="76" spans="1:17" hidden="1" x14ac:dyDescent="0.25">
      <c r="A76" t="s">
        <v>369</v>
      </c>
      <c r="B76" t="s">
        <v>555</v>
      </c>
      <c r="C76" t="s">
        <v>371</v>
      </c>
      <c r="D76" t="s">
        <v>372</v>
      </c>
      <c r="E76" t="s">
        <v>373</v>
      </c>
      <c r="F76" t="s">
        <v>373</v>
      </c>
      <c r="G76" t="s">
        <v>556</v>
      </c>
      <c r="H76" t="s">
        <v>557</v>
      </c>
      <c r="I76" t="s">
        <v>376</v>
      </c>
      <c r="J76" s="33">
        <v>3.5000000000000001E-3</v>
      </c>
      <c r="K76" s="33">
        <v>2.9750000000000001</v>
      </c>
      <c r="L76">
        <v>15</v>
      </c>
      <c r="M76">
        <v>15544.94</v>
      </c>
      <c r="N76" t="s">
        <v>377</v>
      </c>
      <c r="O76" t="s">
        <v>378</v>
      </c>
      <c r="P76">
        <f>IF(Tabel1[[#This Row],[Beschikte productie per jaar '[MWh']]]&gt;14.25,1,0)</f>
        <v>0</v>
      </c>
      <c r="Q76" s="2" t="str">
        <f>VLOOKUP(Tabel1[[#This Row],[Plaats lokatie]],stadgem,4,0)</f>
        <v>Hoogeveen</v>
      </c>
    </row>
    <row r="77" spans="1:17" hidden="1" x14ac:dyDescent="0.25">
      <c r="A77" t="s">
        <v>369</v>
      </c>
      <c r="B77" t="s">
        <v>558</v>
      </c>
      <c r="C77" t="s">
        <v>371</v>
      </c>
      <c r="D77" t="s">
        <v>372</v>
      </c>
      <c r="E77" t="s">
        <v>373</v>
      </c>
      <c r="F77" t="s">
        <v>373</v>
      </c>
      <c r="G77" t="s">
        <v>403</v>
      </c>
      <c r="H77" t="s">
        <v>404</v>
      </c>
      <c r="I77" t="s">
        <v>376</v>
      </c>
      <c r="J77" s="33">
        <v>3.5000000000000001E-3</v>
      </c>
      <c r="K77" s="33">
        <v>2.9750000000000001</v>
      </c>
      <c r="L77">
        <v>15</v>
      </c>
      <c r="M77">
        <v>15599.4</v>
      </c>
      <c r="N77" t="s">
        <v>377</v>
      </c>
      <c r="O77" t="s">
        <v>378</v>
      </c>
      <c r="P77">
        <f>IF(Tabel1[[#This Row],[Beschikte productie per jaar '[MWh']]]&gt;14.25,1,0)</f>
        <v>0</v>
      </c>
      <c r="Q77" s="2" t="str">
        <f>VLOOKUP(Tabel1[[#This Row],[Plaats lokatie]],stadgem,4,0)</f>
        <v>Midden-Drenthe</v>
      </c>
    </row>
    <row r="78" spans="1:17" hidden="1" x14ac:dyDescent="0.25">
      <c r="A78" t="s">
        <v>369</v>
      </c>
      <c r="B78" t="s">
        <v>559</v>
      </c>
      <c r="C78" t="s">
        <v>371</v>
      </c>
      <c r="D78" t="s">
        <v>372</v>
      </c>
      <c r="E78" t="s">
        <v>373</v>
      </c>
      <c r="F78" t="s">
        <v>373</v>
      </c>
      <c r="G78" t="s">
        <v>560</v>
      </c>
      <c r="H78" t="s">
        <v>393</v>
      </c>
      <c r="I78" t="s">
        <v>376</v>
      </c>
      <c r="J78" s="33">
        <v>3.5000000000000001E-3</v>
      </c>
      <c r="K78" s="33">
        <v>2.9750000000000001</v>
      </c>
      <c r="L78">
        <v>15</v>
      </c>
      <c r="M78">
        <v>15924.42</v>
      </c>
      <c r="N78" t="s">
        <v>377</v>
      </c>
      <c r="O78" t="s">
        <v>378</v>
      </c>
      <c r="P78">
        <f>IF(Tabel1[[#This Row],[Beschikte productie per jaar '[MWh']]]&gt;14.25,1,0)</f>
        <v>0</v>
      </c>
      <c r="Q78" s="2" t="str">
        <f>VLOOKUP(Tabel1[[#This Row],[Plaats lokatie]],stadgem,4,0)</f>
        <v>Emmen</v>
      </c>
    </row>
    <row r="79" spans="1:17" hidden="1" x14ac:dyDescent="0.25">
      <c r="A79" t="s">
        <v>369</v>
      </c>
      <c r="B79" t="s">
        <v>561</v>
      </c>
      <c r="C79" t="s">
        <v>371</v>
      </c>
      <c r="D79" t="s">
        <v>372</v>
      </c>
      <c r="E79" t="s">
        <v>373</v>
      </c>
      <c r="F79" t="s">
        <v>373</v>
      </c>
      <c r="G79" t="s">
        <v>525</v>
      </c>
      <c r="H79" t="s">
        <v>397</v>
      </c>
      <c r="I79" t="s">
        <v>376</v>
      </c>
      <c r="J79" s="33">
        <v>3.5000000000000001E-3</v>
      </c>
      <c r="K79" s="33">
        <v>2.9750000000000001</v>
      </c>
      <c r="L79">
        <v>15</v>
      </c>
      <c r="M79">
        <v>13926.35</v>
      </c>
      <c r="N79" t="s">
        <v>377</v>
      </c>
      <c r="O79" t="s">
        <v>378</v>
      </c>
      <c r="P79">
        <f>IF(Tabel1[[#This Row],[Beschikte productie per jaar '[MWh']]]&gt;14.25,1,0)</f>
        <v>0</v>
      </c>
      <c r="Q79" s="2" t="str">
        <f>VLOOKUP(Tabel1[[#This Row],[Plaats lokatie]],stadgem,4,0)</f>
        <v>Meppel</v>
      </c>
    </row>
    <row r="80" spans="1:17" hidden="1" x14ac:dyDescent="0.25">
      <c r="A80" t="s">
        <v>369</v>
      </c>
      <c r="B80" t="s">
        <v>562</v>
      </c>
      <c r="C80" t="s">
        <v>563</v>
      </c>
      <c r="D80" t="s">
        <v>564</v>
      </c>
      <c r="E80" t="s">
        <v>373</v>
      </c>
      <c r="F80" t="s">
        <v>373</v>
      </c>
      <c r="G80" t="s">
        <v>537</v>
      </c>
      <c r="H80" t="s">
        <v>469</v>
      </c>
      <c r="I80" t="s">
        <v>376</v>
      </c>
      <c r="J80" s="33">
        <v>45.254123999999997</v>
      </c>
      <c r="K80" s="33">
        <v>175586</v>
      </c>
      <c r="L80">
        <v>15</v>
      </c>
      <c r="M80">
        <v>101521611</v>
      </c>
      <c r="N80" t="s">
        <v>565</v>
      </c>
      <c r="O80" t="s">
        <v>378</v>
      </c>
      <c r="P80">
        <f>IF(Tabel1[[#This Row],[Beschikte productie per jaar '[MWh']]]&gt;14.25,1,0)</f>
        <v>1</v>
      </c>
      <c r="Q80" s="2" t="str">
        <f>VLOOKUP(Tabel1[[#This Row],[Plaats lokatie]],stadgem,4,0)</f>
        <v>Coevorden</v>
      </c>
    </row>
    <row r="81" spans="1:17" x14ac:dyDescent="0.25">
      <c r="A81" t="s">
        <v>369</v>
      </c>
      <c r="B81" t="s">
        <v>566</v>
      </c>
      <c r="C81" t="s">
        <v>371</v>
      </c>
      <c r="D81" t="s">
        <v>372</v>
      </c>
      <c r="E81" t="s">
        <v>373</v>
      </c>
      <c r="F81" t="s">
        <v>373</v>
      </c>
      <c r="G81" t="s">
        <v>567</v>
      </c>
      <c r="H81" t="s">
        <v>568</v>
      </c>
      <c r="I81" t="s">
        <v>376</v>
      </c>
      <c r="J81" s="33">
        <v>1.75E-3</v>
      </c>
      <c r="K81" s="33">
        <v>1.488</v>
      </c>
      <c r="L81">
        <v>15</v>
      </c>
      <c r="M81">
        <v>7577.14</v>
      </c>
      <c r="N81" t="s">
        <v>377</v>
      </c>
      <c r="O81" t="s">
        <v>378</v>
      </c>
      <c r="P81">
        <f>IF(Tabel1[[#This Row],[Beschikte productie per jaar '[MWh']]]&gt;14.25,1,0)</f>
        <v>0</v>
      </c>
      <c r="Q81" s="2" t="str">
        <f>VLOOKUP(Tabel1[[#This Row],[Plaats lokatie]],stadgem,4,0)</f>
        <v>Tynaarlo</v>
      </c>
    </row>
    <row r="82" spans="1:17" hidden="1" x14ac:dyDescent="0.25">
      <c r="A82" t="s">
        <v>369</v>
      </c>
      <c r="B82" t="s">
        <v>569</v>
      </c>
      <c r="C82" t="s">
        <v>371</v>
      </c>
      <c r="D82" t="s">
        <v>372</v>
      </c>
      <c r="E82" t="s">
        <v>373</v>
      </c>
      <c r="F82" t="s">
        <v>373</v>
      </c>
      <c r="G82" t="s">
        <v>406</v>
      </c>
      <c r="H82" t="s">
        <v>407</v>
      </c>
      <c r="I82" t="s">
        <v>376</v>
      </c>
      <c r="J82" s="33">
        <v>6.9999999999999999E-4</v>
      </c>
      <c r="K82" s="33">
        <v>0.59500000000000008</v>
      </c>
      <c r="L82">
        <v>15</v>
      </c>
      <c r="M82">
        <v>3950.25</v>
      </c>
      <c r="N82" t="s">
        <v>377</v>
      </c>
      <c r="O82" t="s">
        <v>378</v>
      </c>
      <c r="P82">
        <f>IF(Tabel1[[#This Row],[Beschikte productie per jaar '[MWh']]]&gt;14.25,1,0)</f>
        <v>0</v>
      </c>
      <c r="Q82" s="2" t="str">
        <f>VLOOKUP(Tabel1[[#This Row],[Plaats lokatie]],stadgem,4,0)</f>
        <v>Noordenveld</v>
      </c>
    </row>
    <row r="83" spans="1:17" hidden="1" x14ac:dyDescent="0.25">
      <c r="A83" t="s">
        <v>369</v>
      </c>
      <c r="B83" t="s">
        <v>570</v>
      </c>
      <c r="C83" t="s">
        <v>371</v>
      </c>
      <c r="D83" t="s">
        <v>372</v>
      </c>
      <c r="E83" t="s">
        <v>373</v>
      </c>
      <c r="F83" t="s">
        <v>373</v>
      </c>
      <c r="G83" t="s">
        <v>421</v>
      </c>
      <c r="H83" t="s">
        <v>422</v>
      </c>
      <c r="I83" t="s">
        <v>376</v>
      </c>
      <c r="J83" s="33">
        <v>1.8E-3</v>
      </c>
      <c r="K83" s="33">
        <v>1.53</v>
      </c>
      <c r="L83">
        <v>15</v>
      </c>
      <c r="M83">
        <v>8116.92</v>
      </c>
      <c r="N83" t="s">
        <v>377</v>
      </c>
      <c r="O83" t="s">
        <v>378</v>
      </c>
      <c r="P83">
        <f>IF(Tabel1[[#This Row],[Beschikte productie per jaar '[MWh']]]&gt;14.25,1,0)</f>
        <v>0</v>
      </c>
      <c r="Q83" s="2" t="str">
        <f>VLOOKUP(Tabel1[[#This Row],[Plaats lokatie]],stadgem,4,0)</f>
        <v>De Wolden</v>
      </c>
    </row>
    <row r="84" spans="1:17" hidden="1" x14ac:dyDescent="0.25">
      <c r="A84" t="s">
        <v>369</v>
      </c>
      <c r="B84" t="s">
        <v>571</v>
      </c>
      <c r="C84" t="s">
        <v>371</v>
      </c>
      <c r="D84" t="s">
        <v>372</v>
      </c>
      <c r="E84" t="s">
        <v>373</v>
      </c>
      <c r="F84" t="s">
        <v>373</v>
      </c>
      <c r="G84" t="s">
        <v>424</v>
      </c>
      <c r="H84" t="s">
        <v>401</v>
      </c>
      <c r="I84" t="s">
        <v>376</v>
      </c>
      <c r="J84" s="33">
        <v>3.2000000000000002E-3</v>
      </c>
      <c r="K84" s="33">
        <v>2.7199999999999998</v>
      </c>
      <c r="L84">
        <v>15</v>
      </c>
      <c r="M84">
        <v>14430.17</v>
      </c>
      <c r="N84" t="s">
        <v>377</v>
      </c>
      <c r="O84" t="s">
        <v>378</v>
      </c>
      <c r="P84">
        <f>IF(Tabel1[[#This Row],[Beschikte productie per jaar '[MWh']]]&gt;14.25,1,0)</f>
        <v>0</v>
      </c>
      <c r="Q84" s="2" t="str">
        <f>VLOOKUP(Tabel1[[#This Row],[Plaats lokatie]],stadgem,4,0)</f>
        <v>Assen</v>
      </c>
    </row>
    <row r="85" spans="1:17" hidden="1" x14ac:dyDescent="0.25">
      <c r="A85" t="s">
        <v>369</v>
      </c>
      <c r="B85" t="s">
        <v>572</v>
      </c>
      <c r="C85" t="s">
        <v>371</v>
      </c>
      <c r="D85" t="s">
        <v>372</v>
      </c>
      <c r="E85" t="s">
        <v>373</v>
      </c>
      <c r="F85" t="s">
        <v>373</v>
      </c>
      <c r="G85" t="s">
        <v>573</v>
      </c>
      <c r="H85" t="s">
        <v>384</v>
      </c>
      <c r="I85" t="s">
        <v>376</v>
      </c>
      <c r="J85" s="33">
        <v>2.16E-3</v>
      </c>
      <c r="K85" s="33">
        <v>1.8359999999999999</v>
      </c>
      <c r="L85">
        <v>15</v>
      </c>
      <c r="M85">
        <v>9687.5</v>
      </c>
      <c r="N85" t="s">
        <v>377</v>
      </c>
      <c r="O85" t="s">
        <v>378</v>
      </c>
      <c r="P85">
        <f>IF(Tabel1[[#This Row],[Beschikte productie per jaar '[MWh']]]&gt;14.25,1,0)</f>
        <v>0</v>
      </c>
      <c r="Q85" s="2" t="str">
        <f>VLOOKUP(Tabel1[[#This Row],[Plaats lokatie]],stadgem,4,0)</f>
        <v>Hoogeveen</v>
      </c>
    </row>
    <row r="86" spans="1:17" hidden="1" x14ac:dyDescent="0.25">
      <c r="A86" t="s">
        <v>369</v>
      </c>
      <c r="B86" t="s">
        <v>574</v>
      </c>
      <c r="C86" t="s">
        <v>371</v>
      </c>
      <c r="D86" t="s">
        <v>372</v>
      </c>
      <c r="E86" t="s">
        <v>373</v>
      </c>
      <c r="F86" t="s">
        <v>373</v>
      </c>
      <c r="G86" t="s">
        <v>522</v>
      </c>
      <c r="H86" t="s">
        <v>523</v>
      </c>
      <c r="I86" t="s">
        <v>376</v>
      </c>
      <c r="J86" s="33">
        <v>8.7500000000000002E-4</v>
      </c>
      <c r="K86" s="33">
        <v>0.74399999999999999</v>
      </c>
      <c r="L86">
        <v>15</v>
      </c>
      <c r="M86">
        <v>3871.32</v>
      </c>
      <c r="N86" t="s">
        <v>377</v>
      </c>
      <c r="O86" t="s">
        <v>378</v>
      </c>
      <c r="P86">
        <f>IF(Tabel1[[#This Row],[Beschikte productie per jaar '[MWh']]]&gt;14.25,1,0)</f>
        <v>0</v>
      </c>
      <c r="Q86" s="2" t="str">
        <f>VLOOKUP(Tabel1[[#This Row],[Plaats lokatie]],stadgem,4,0)</f>
        <v>De Wolden</v>
      </c>
    </row>
    <row r="87" spans="1:17" hidden="1" x14ac:dyDescent="0.25">
      <c r="A87" t="s">
        <v>369</v>
      </c>
      <c r="B87" t="s">
        <v>575</v>
      </c>
      <c r="C87" t="s">
        <v>371</v>
      </c>
      <c r="D87" t="s">
        <v>372</v>
      </c>
      <c r="E87" t="s">
        <v>373</v>
      </c>
      <c r="F87" t="s">
        <v>373</v>
      </c>
      <c r="G87" t="s">
        <v>576</v>
      </c>
      <c r="H87" t="s">
        <v>577</v>
      </c>
      <c r="I87" t="s">
        <v>376</v>
      </c>
      <c r="J87" s="33">
        <v>3.3400000000000001E-3</v>
      </c>
      <c r="K87" s="33">
        <v>2.839</v>
      </c>
      <c r="L87">
        <v>15</v>
      </c>
      <c r="M87">
        <v>15098.38</v>
      </c>
      <c r="N87" t="s">
        <v>377</v>
      </c>
      <c r="O87" t="s">
        <v>378</v>
      </c>
      <c r="P87">
        <f>IF(Tabel1[[#This Row],[Beschikte productie per jaar '[MWh']]]&gt;14.25,1,0)</f>
        <v>0</v>
      </c>
      <c r="Q87" s="2" t="str">
        <f>VLOOKUP(Tabel1[[#This Row],[Plaats lokatie]],stadgem,4,0)</f>
        <v>Noordenveld</v>
      </c>
    </row>
    <row r="88" spans="1:17" hidden="1" x14ac:dyDescent="0.25">
      <c r="A88" t="s">
        <v>369</v>
      </c>
      <c r="B88" t="s">
        <v>578</v>
      </c>
      <c r="C88" t="s">
        <v>371</v>
      </c>
      <c r="D88" t="s">
        <v>372</v>
      </c>
      <c r="E88" t="s">
        <v>373</v>
      </c>
      <c r="F88" t="s">
        <v>373</v>
      </c>
      <c r="G88" t="s">
        <v>579</v>
      </c>
      <c r="H88" t="s">
        <v>580</v>
      </c>
      <c r="I88" t="s">
        <v>376</v>
      </c>
      <c r="J88" s="33">
        <v>2.0999999999999999E-3</v>
      </c>
      <c r="K88" s="33">
        <v>1.7849999999999999</v>
      </c>
      <c r="L88">
        <v>15</v>
      </c>
      <c r="M88">
        <v>9409.7999999999993</v>
      </c>
      <c r="N88" t="s">
        <v>377</v>
      </c>
      <c r="O88" t="s">
        <v>378</v>
      </c>
      <c r="P88">
        <f>IF(Tabel1[[#This Row],[Beschikte productie per jaar '[MWh']]]&gt;14.25,1,0)</f>
        <v>0</v>
      </c>
      <c r="Q88" s="2" t="str">
        <f>VLOOKUP(Tabel1[[#This Row],[Plaats lokatie]],stadgem,4,0)</f>
        <v>Noordenveld</v>
      </c>
    </row>
    <row r="89" spans="1:17" hidden="1" x14ac:dyDescent="0.25">
      <c r="A89" t="s">
        <v>369</v>
      </c>
      <c r="B89" t="s">
        <v>581</v>
      </c>
      <c r="C89" t="s">
        <v>371</v>
      </c>
      <c r="D89" t="s">
        <v>372</v>
      </c>
      <c r="E89" t="s">
        <v>373</v>
      </c>
      <c r="F89" t="s">
        <v>373</v>
      </c>
      <c r="G89" t="s">
        <v>383</v>
      </c>
      <c r="H89" t="s">
        <v>384</v>
      </c>
      <c r="I89" t="s">
        <v>376</v>
      </c>
      <c r="J89" s="33">
        <v>3.4880000000000002E-3</v>
      </c>
      <c r="K89" s="33">
        <v>2.9650000000000003</v>
      </c>
      <c r="L89">
        <v>15</v>
      </c>
      <c r="M89">
        <v>15564.36</v>
      </c>
      <c r="N89" t="s">
        <v>377</v>
      </c>
      <c r="O89" t="s">
        <v>378</v>
      </c>
      <c r="P89">
        <f>IF(Tabel1[[#This Row],[Beschikte productie per jaar '[MWh']]]&gt;14.25,1,0)</f>
        <v>0</v>
      </c>
      <c r="Q89" s="2" t="str">
        <f>VLOOKUP(Tabel1[[#This Row],[Plaats lokatie]],stadgem,4,0)</f>
        <v>Hoogeveen</v>
      </c>
    </row>
    <row r="90" spans="1:17" hidden="1" x14ac:dyDescent="0.25">
      <c r="A90" t="s">
        <v>369</v>
      </c>
      <c r="B90" t="s">
        <v>582</v>
      </c>
      <c r="C90" t="s">
        <v>371</v>
      </c>
      <c r="D90" t="s">
        <v>372</v>
      </c>
      <c r="E90" t="s">
        <v>373</v>
      </c>
      <c r="F90" t="s">
        <v>373</v>
      </c>
      <c r="G90" t="s">
        <v>527</v>
      </c>
      <c r="H90" t="s">
        <v>401</v>
      </c>
      <c r="I90" t="s">
        <v>376</v>
      </c>
      <c r="J90" s="33">
        <v>2.6719999999999999E-3</v>
      </c>
      <c r="K90" s="33">
        <v>2.2709999999999999</v>
      </c>
      <c r="L90">
        <v>15</v>
      </c>
      <c r="M90">
        <v>10807.25</v>
      </c>
      <c r="N90" t="s">
        <v>377</v>
      </c>
      <c r="O90" t="s">
        <v>378</v>
      </c>
      <c r="P90">
        <f>IF(Tabel1[[#This Row],[Beschikte productie per jaar '[MWh']]]&gt;14.25,1,0)</f>
        <v>0</v>
      </c>
      <c r="Q90" s="2" t="str">
        <f>VLOOKUP(Tabel1[[#This Row],[Plaats lokatie]],stadgem,4,0)</f>
        <v>Assen</v>
      </c>
    </row>
    <row r="91" spans="1:17" hidden="1" x14ac:dyDescent="0.25">
      <c r="A91" t="s">
        <v>369</v>
      </c>
      <c r="B91" t="s">
        <v>583</v>
      </c>
      <c r="C91" t="s">
        <v>371</v>
      </c>
      <c r="D91" t="s">
        <v>372</v>
      </c>
      <c r="E91" t="s">
        <v>373</v>
      </c>
      <c r="F91" t="s">
        <v>373</v>
      </c>
      <c r="G91" t="s">
        <v>459</v>
      </c>
      <c r="H91" t="s">
        <v>460</v>
      </c>
      <c r="I91" t="s">
        <v>376</v>
      </c>
      <c r="J91" s="33">
        <v>1.2999999999999999E-3</v>
      </c>
      <c r="K91" s="33">
        <v>1.105</v>
      </c>
      <c r="L91">
        <v>15</v>
      </c>
      <c r="M91">
        <v>5554.32</v>
      </c>
      <c r="N91" t="s">
        <v>377</v>
      </c>
      <c r="O91" t="s">
        <v>378</v>
      </c>
      <c r="P91">
        <f>IF(Tabel1[[#This Row],[Beschikte productie per jaar '[MWh']]]&gt;14.25,1,0)</f>
        <v>0</v>
      </c>
      <c r="Q91" s="2" t="str">
        <f>VLOOKUP(Tabel1[[#This Row],[Plaats lokatie]],stadgem,4,0)</f>
        <v>Westerveld</v>
      </c>
    </row>
    <row r="92" spans="1:17" hidden="1" x14ac:dyDescent="0.25">
      <c r="A92" t="s">
        <v>369</v>
      </c>
      <c r="B92" t="s">
        <v>584</v>
      </c>
      <c r="C92" t="s">
        <v>371</v>
      </c>
      <c r="D92" t="s">
        <v>372</v>
      </c>
      <c r="E92" t="s">
        <v>373</v>
      </c>
      <c r="F92" t="s">
        <v>373</v>
      </c>
      <c r="G92" t="s">
        <v>585</v>
      </c>
      <c r="H92" t="s">
        <v>586</v>
      </c>
      <c r="I92" t="s">
        <v>376</v>
      </c>
      <c r="J92" s="33">
        <v>6.0400000000000004E-4</v>
      </c>
      <c r="K92" s="33">
        <v>0.51300000000000001</v>
      </c>
      <c r="L92">
        <v>15</v>
      </c>
      <c r="M92">
        <v>2673.75</v>
      </c>
      <c r="N92" t="s">
        <v>377</v>
      </c>
      <c r="O92" t="s">
        <v>378</v>
      </c>
      <c r="P92">
        <f>IF(Tabel1[[#This Row],[Beschikte productie per jaar '[MWh']]]&gt;14.25,1,0)</f>
        <v>0</v>
      </c>
      <c r="Q92" s="2" t="str">
        <f>VLOOKUP(Tabel1[[#This Row],[Plaats lokatie]],stadgem,4,0)</f>
        <v>De Wolden</v>
      </c>
    </row>
    <row r="93" spans="1:17" hidden="1" x14ac:dyDescent="0.25">
      <c r="A93" t="s">
        <v>369</v>
      </c>
      <c r="B93" t="s">
        <v>587</v>
      </c>
      <c r="C93" t="s">
        <v>371</v>
      </c>
      <c r="D93" t="s">
        <v>372</v>
      </c>
      <c r="E93" t="s">
        <v>373</v>
      </c>
      <c r="F93" t="s">
        <v>373</v>
      </c>
      <c r="G93" t="s">
        <v>588</v>
      </c>
      <c r="H93" t="s">
        <v>589</v>
      </c>
      <c r="I93" t="s">
        <v>376</v>
      </c>
      <c r="J93" s="33">
        <v>3.4199999999999999E-3</v>
      </c>
      <c r="K93" s="33">
        <v>2.9069999999999996</v>
      </c>
      <c r="L93">
        <v>15</v>
      </c>
      <c r="M93">
        <v>15489.28</v>
      </c>
      <c r="N93" t="s">
        <v>377</v>
      </c>
      <c r="O93" t="s">
        <v>378</v>
      </c>
      <c r="P93">
        <f>IF(Tabel1[[#This Row],[Beschikte productie per jaar '[MWh']]]&gt;14.25,1,0)</f>
        <v>0</v>
      </c>
      <c r="Q93" s="2" t="str">
        <f>VLOOKUP(Tabel1[[#This Row],[Plaats lokatie]],stadgem,4,0)</f>
        <v>Emmen</v>
      </c>
    </row>
    <row r="94" spans="1:17" hidden="1" x14ac:dyDescent="0.25">
      <c r="A94" t="s">
        <v>369</v>
      </c>
      <c r="B94" t="s">
        <v>590</v>
      </c>
      <c r="C94" t="s">
        <v>371</v>
      </c>
      <c r="D94" t="s">
        <v>372</v>
      </c>
      <c r="E94" t="s">
        <v>373</v>
      </c>
      <c r="F94" t="s">
        <v>373</v>
      </c>
      <c r="G94" t="s">
        <v>591</v>
      </c>
      <c r="H94" t="s">
        <v>389</v>
      </c>
      <c r="I94" t="s">
        <v>376</v>
      </c>
      <c r="J94" s="33">
        <v>3.5000000000000001E-3</v>
      </c>
      <c r="K94" s="33">
        <v>2.9750000000000001</v>
      </c>
      <c r="L94">
        <v>15</v>
      </c>
      <c r="M94">
        <v>14790.78</v>
      </c>
      <c r="N94" t="s">
        <v>377</v>
      </c>
      <c r="O94" t="s">
        <v>378</v>
      </c>
      <c r="P94">
        <f>IF(Tabel1[[#This Row],[Beschikte productie per jaar '[MWh']]]&gt;14.25,1,0)</f>
        <v>0</v>
      </c>
      <c r="Q94" s="2" t="str">
        <f>VLOOKUP(Tabel1[[#This Row],[Plaats lokatie]],stadgem,4,0)</f>
        <v>Emmen</v>
      </c>
    </row>
    <row r="95" spans="1:17" hidden="1" x14ac:dyDescent="0.25">
      <c r="A95" t="s">
        <v>369</v>
      </c>
      <c r="B95" t="s">
        <v>592</v>
      </c>
      <c r="C95" t="s">
        <v>371</v>
      </c>
      <c r="D95" t="s">
        <v>372</v>
      </c>
      <c r="E95" t="s">
        <v>373</v>
      </c>
      <c r="F95" t="s">
        <v>373</v>
      </c>
      <c r="G95" t="s">
        <v>593</v>
      </c>
      <c r="H95" t="s">
        <v>594</v>
      </c>
      <c r="I95" t="s">
        <v>376</v>
      </c>
      <c r="J95" s="33">
        <v>2.16E-3</v>
      </c>
      <c r="K95" s="33">
        <v>1.8359999999999999</v>
      </c>
      <c r="L95">
        <v>15</v>
      </c>
      <c r="M95">
        <v>9693.94</v>
      </c>
      <c r="N95" t="s">
        <v>377</v>
      </c>
      <c r="O95" t="s">
        <v>378</v>
      </c>
      <c r="P95">
        <f>IF(Tabel1[[#This Row],[Beschikte productie per jaar '[MWh']]]&gt;14.25,1,0)</f>
        <v>0</v>
      </c>
      <c r="Q95" s="2" t="str">
        <f>VLOOKUP(Tabel1[[#This Row],[Plaats lokatie]],stadgem,4,0)</f>
        <v>Coevorden</v>
      </c>
    </row>
    <row r="96" spans="1:17" hidden="1" x14ac:dyDescent="0.25">
      <c r="A96" t="s">
        <v>369</v>
      </c>
      <c r="B96" t="s">
        <v>595</v>
      </c>
      <c r="C96" t="s">
        <v>371</v>
      </c>
      <c r="D96" t="s">
        <v>372</v>
      </c>
      <c r="E96" t="s">
        <v>373</v>
      </c>
      <c r="F96" t="s">
        <v>373</v>
      </c>
      <c r="G96" t="s">
        <v>596</v>
      </c>
      <c r="H96" t="s">
        <v>597</v>
      </c>
      <c r="I96" t="s">
        <v>376</v>
      </c>
      <c r="J96" s="33">
        <v>3.0000000000000001E-3</v>
      </c>
      <c r="K96" s="33">
        <v>2.5499999999999998</v>
      </c>
      <c r="L96">
        <v>15</v>
      </c>
      <c r="M96">
        <v>13507.51</v>
      </c>
      <c r="N96" t="s">
        <v>377</v>
      </c>
      <c r="O96" t="s">
        <v>378</v>
      </c>
      <c r="P96">
        <f>IF(Tabel1[[#This Row],[Beschikte productie per jaar '[MWh']]]&gt;14.25,1,0)</f>
        <v>0</v>
      </c>
      <c r="Q96" s="2" t="str">
        <f>VLOOKUP(Tabel1[[#This Row],[Plaats lokatie]],stadgem,4,0)</f>
        <v>Borger-Odoorn</v>
      </c>
    </row>
    <row r="97" spans="1:17" hidden="1" x14ac:dyDescent="0.25">
      <c r="A97" t="s">
        <v>369</v>
      </c>
      <c r="B97" t="s">
        <v>598</v>
      </c>
      <c r="C97" t="s">
        <v>371</v>
      </c>
      <c r="D97" t="s">
        <v>372</v>
      </c>
      <c r="E97" t="s">
        <v>599</v>
      </c>
      <c r="F97" t="s">
        <v>600</v>
      </c>
      <c r="G97" t="s">
        <v>601</v>
      </c>
      <c r="H97" t="s">
        <v>384</v>
      </c>
      <c r="I97" t="s">
        <v>376</v>
      </c>
      <c r="J97" s="33">
        <v>3.3600000000000001E-3</v>
      </c>
      <c r="K97" s="33">
        <v>2.8560000000000003</v>
      </c>
      <c r="L97">
        <v>15</v>
      </c>
      <c r="M97">
        <v>14924.25</v>
      </c>
      <c r="N97" t="s">
        <v>377</v>
      </c>
      <c r="O97" t="s">
        <v>378</v>
      </c>
      <c r="P97">
        <f>IF(Tabel1[[#This Row],[Beschikte productie per jaar '[MWh']]]&gt;14.25,1,0)</f>
        <v>0</v>
      </c>
      <c r="Q97" s="2" t="str">
        <f>VLOOKUP(Tabel1[[#This Row],[Plaats lokatie]],stadgem,4,0)</f>
        <v>Hoogeveen</v>
      </c>
    </row>
    <row r="98" spans="1:17" hidden="1" x14ac:dyDescent="0.25">
      <c r="A98" t="s">
        <v>369</v>
      </c>
      <c r="B98" t="s">
        <v>602</v>
      </c>
      <c r="C98" t="s">
        <v>371</v>
      </c>
      <c r="D98" t="s">
        <v>372</v>
      </c>
      <c r="E98" t="s">
        <v>373</v>
      </c>
      <c r="F98" t="s">
        <v>373</v>
      </c>
      <c r="G98" t="s">
        <v>527</v>
      </c>
      <c r="H98" t="s">
        <v>401</v>
      </c>
      <c r="I98" t="s">
        <v>376</v>
      </c>
      <c r="J98" s="33">
        <v>3.5000000000000001E-3</v>
      </c>
      <c r="K98" s="33">
        <v>2.9750000000000001</v>
      </c>
      <c r="L98">
        <v>15</v>
      </c>
      <c r="M98">
        <v>15442.37</v>
      </c>
      <c r="N98" t="s">
        <v>377</v>
      </c>
      <c r="O98" t="s">
        <v>378</v>
      </c>
      <c r="P98">
        <f>IF(Tabel1[[#This Row],[Beschikte productie per jaar '[MWh']]]&gt;14.25,1,0)</f>
        <v>0</v>
      </c>
      <c r="Q98" s="2" t="str">
        <f>VLOOKUP(Tabel1[[#This Row],[Plaats lokatie]],stadgem,4,0)</f>
        <v>Assen</v>
      </c>
    </row>
    <row r="99" spans="1:17" hidden="1" x14ac:dyDescent="0.25">
      <c r="A99" t="s">
        <v>369</v>
      </c>
      <c r="B99" t="s">
        <v>603</v>
      </c>
      <c r="C99" t="s">
        <v>371</v>
      </c>
      <c r="D99" t="s">
        <v>372</v>
      </c>
      <c r="E99" t="s">
        <v>373</v>
      </c>
      <c r="F99" t="s">
        <v>373</v>
      </c>
      <c r="G99" t="s">
        <v>525</v>
      </c>
      <c r="H99" t="s">
        <v>397</v>
      </c>
      <c r="I99" t="s">
        <v>376</v>
      </c>
      <c r="J99" s="33">
        <v>3.5000000000000001E-3</v>
      </c>
      <c r="K99" s="33">
        <v>2.9750000000000001</v>
      </c>
      <c r="L99">
        <v>15</v>
      </c>
      <c r="M99">
        <v>15677.53</v>
      </c>
      <c r="N99" t="s">
        <v>377</v>
      </c>
      <c r="O99" t="s">
        <v>378</v>
      </c>
      <c r="P99">
        <f>IF(Tabel1[[#This Row],[Beschikte productie per jaar '[MWh']]]&gt;14.25,1,0)</f>
        <v>0</v>
      </c>
      <c r="Q99" s="2" t="str">
        <f>VLOOKUP(Tabel1[[#This Row],[Plaats lokatie]],stadgem,4,0)</f>
        <v>Meppel</v>
      </c>
    </row>
    <row r="100" spans="1:17" hidden="1" x14ac:dyDescent="0.25">
      <c r="A100" t="s">
        <v>369</v>
      </c>
      <c r="B100" t="s">
        <v>604</v>
      </c>
      <c r="C100" t="s">
        <v>371</v>
      </c>
      <c r="D100" t="s">
        <v>372</v>
      </c>
      <c r="E100" t="s">
        <v>373</v>
      </c>
      <c r="F100" t="s">
        <v>373</v>
      </c>
      <c r="G100" t="s">
        <v>605</v>
      </c>
      <c r="H100" t="s">
        <v>606</v>
      </c>
      <c r="I100" t="s">
        <v>376</v>
      </c>
      <c r="J100" s="33">
        <v>2.0999999999999999E-3</v>
      </c>
      <c r="K100" s="33">
        <v>1.7849999999999999</v>
      </c>
      <c r="L100">
        <v>15</v>
      </c>
      <c r="M100">
        <v>8800.9500000000007</v>
      </c>
      <c r="N100" t="s">
        <v>377</v>
      </c>
      <c r="O100" t="s">
        <v>378</v>
      </c>
      <c r="P100">
        <f>IF(Tabel1[[#This Row],[Beschikte productie per jaar '[MWh']]]&gt;14.25,1,0)</f>
        <v>0</v>
      </c>
      <c r="Q100" s="2" t="str">
        <f>VLOOKUP(Tabel1[[#This Row],[Plaats lokatie]],stadgem,4,0)</f>
        <v>Aa en Hunze</v>
      </c>
    </row>
    <row r="101" spans="1:17" hidden="1" x14ac:dyDescent="0.25">
      <c r="A101" t="s">
        <v>369</v>
      </c>
      <c r="B101" t="s">
        <v>607</v>
      </c>
      <c r="C101" t="s">
        <v>371</v>
      </c>
      <c r="D101" t="s">
        <v>372</v>
      </c>
      <c r="E101" t="s">
        <v>373</v>
      </c>
      <c r="F101" t="s">
        <v>373</v>
      </c>
      <c r="G101" t="s">
        <v>525</v>
      </c>
      <c r="H101" t="s">
        <v>397</v>
      </c>
      <c r="I101" t="s">
        <v>376</v>
      </c>
      <c r="J101" s="33">
        <v>3.5000000000000001E-3</v>
      </c>
      <c r="K101" s="33">
        <v>2.9750000000000001</v>
      </c>
      <c r="L101">
        <v>15</v>
      </c>
      <c r="M101">
        <v>15836.48</v>
      </c>
      <c r="N101" t="s">
        <v>377</v>
      </c>
      <c r="O101" t="s">
        <v>378</v>
      </c>
      <c r="P101">
        <f>IF(Tabel1[[#This Row],[Beschikte productie per jaar '[MWh']]]&gt;14.25,1,0)</f>
        <v>0</v>
      </c>
      <c r="Q101" s="2" t="str">
        <f>VLOOKUP(Tabel1[[#This Row],[Plaats lokatie]],stadgem,4,0)</f>
        <v>Meppel</v>
      </c>
    </row>
    <row r="102" spans="1:17" hidden="1" x14ac:dyDescent="0.25">
      <c r="A102" t="s">
        <v>369</v>
      </c>
      <c r="B102" t="s">
        <v>608</v>
      </c>
      <c r="C102" t="s">
        <v>371</v>
      </c>
      <c r="D102" t="s">
        <v>372</v>
      </c>
      <c r="E102" t="s">
        <v>373</v>
      </c>
      <c r="F102" t="s">
        <v>373</v>
      </c>
      <c r="G102" t="s">
        <v>484</v>
      </c>
      <c r="H102" t="s">
        <v>485</v>
      </c>
      <c r="I102" t="s">
        <v>376</v>
      </c>
      <c r="J102" s="33">
        <v>6.0400000000000004E-4</v>
      </c>
      <c r="K102" s="33">
        <v>0.51300000000000001</v>
      </c>
      <c r="L102">
        <v>15</v>
      </c>
      <c r="M102">
        <v>2183.83</v>
      </c>
      <c r="N102" t="s">
        <v>377</v>
      </c>
      <c r="O102" t="s">
        <v>378</v>
      </c>
      <c r="P102">
        <f>IF(Tabel1[[#This Row],[Beschikte productie per jaar '[MWh']]]&gt;14.25,1,0)</f>
        <v>0</v>
      </c>
      <c r="Q102" s="2" t="str">
        <f>VLOOKUP(Tabel1[[#This Row],[Plaats lokatie]],stadgem,4,0)</f>
        <v>De Wolden</v>
      </c>
    </row>
    <row r="103" spans="1:17" x14ac:dyDescent="0.25">
      <c r="A103" t="s">
        <v>369</v>
      </c>
      <c r="B103" t="s">
        <v>609</v>
      </c>
      <c r="C103" t="s">
        <v>371</v>
      </c>
      <c r="D103" t="s">
        <v>372</v>
      </c>
      <c r="E103" t="s">
        <v>373</v>
      </c>
      <c r="F103" t="s">
        <v>373</v>
      </c>
      <c r="G103" t="s">
        <v>610</v>
      </c>
      <c r="H103" t="s">
        <v>611</v>
      </c>
      <c r="I103" t="s">
        <v>376</v>
      </c>
      <c r="J103" s="33">
        <v>2E-3</v>
      </c>
      <c r="K103" s="33">
        <v>1.7</v>
      </c>
      <c r="L103">
        <v>15</v>
      </c>
      <c r="M103">
        <v>9095.08</v>
      </c>
      <c r="N103" t="s">
        <v>377</v>
      </c>
      <c r="O103" t="s">
        <v>378</v>
      </c>
      <c r="P103">
        <f>IF(Tabel1[[#This Row],[Beschikte productie per jaar '[MWh']]]&gt;14.25,1,0)</f>
        <v>0</v>
      </c>
      <c r="Q103" s="2" t="str">
        <f>VLOOKUP(Tabel1[[#This Row],[Plaats lokatie]],stadgem,4,0)</f>
        <v>Tynaarlo</v>
      </c>
    </row>
    <row r="104" spans="1:17" hidden="1" x14ac:dyDescent="0.25">
      <c r="A104" t="s">
        <v>369</v>
      </c>
      <c r="B104" t="s">
        <v>612</v>
      </c>
      <c r="C104" t="s">
        <v>371</v>
      </c>
      <c r="D104" t="s">
        <v>372</v>
      </c>
      <c r="E104" t="s">
        <v>373</v>
      </c>
      <c r="F104" t="s">
        <v>373</v>
      </c>
      <c r="G104" t="s">
        <v>613</v>
      </c>
      <c r="H104" t="s">
        <v>389</v>
      </c>
      <c r="I104" t="s">
        <v>376</v>
      </c>
      <c r="J104" s="33">
        <v>3.2399999999999998E-3</v>
      </c>
      <c r="K104" s="33">
        <v>2.754</v>
      </c>
      <c r="L104">
        <v>15</v>
      </c>
      <c r="M104">
        <v>14256.16</v>
      </c>
      <c r="N104" t="s">
        <v>377</v>
      </c>
      <c r="O104" t="s">
        <v>378</v>
      </c>
      <c r="P104">
        <f>IF(Tabel1[[#This Row],[Beschikte productie per jaar '[MWh']]]&gt;14.25,1,0)</f>
        <v>0</v>
      </c>
      <c r="Q104" s="2" t="str">
        <f>VLOOKUP(Tabel1[[#This Row],[Plaats lokatie]],stadgem,4,0)</f>
        <v>Emmen</v>
      </c>
    </row>
    <row r="105" spans="1:17" hidden="1" x14ac:dyDescent="0.25">
      <c r="A105" t="s">
        <v>369</v>
      </c>
      <c r="B105" t="s">
        <v>614</v>
      </c>
      <c r="C105" t="s">
        <v>371</v>
      </c>
      <c r="D105" t="s">
        <v>372</v>
      </c>
      <c r="E105" t="s">
        <v>373</v>
      </c>
      <c r="F105" t="s">
        <v>373</v>
      </c>
      <c r="G105" t="s">
        <v>615</v>
      </c>
      <c r="H105" t="s">
        <v>616</v>
      </c>
      <c r="I105" t="s">
        <v>376</v>
      </c>
      <c r="J105" s="33">
        <v>3.5000000000000001E-3</v>
      </c>
      <c r="K105" s="33">
        <v>2.9750000000000001</v>
      </c>
      <c r="L105">
        <v>15</v>
      </c>
      <c r="M105">
        <v>15787.17</v>
      </c>
      <c r="N105" t="s">
        <v>377</v>
      </c>
      <c r="O105" t="s">
        <v>378</v>
      </c>
      <c r="P105">
        <f>IF(Tabel1[[#This Row],[Beschikte productie per jaar '[MWh']]]&gt;14.25,1,0)</f>
        <v>0</v>
      </c>
      <c r="Q105" s="2" t="str">
        <f>VLOOKUP(Tabel1[[#This Row],[Plaats lokatie]],stadgem,4,0)</f>
        <v>Hoogeveen</v>
      </c>
    </row>
    <row r="106" spans="1:17" hidden="1" x14ac:dyDescent="0.25">
      <c r="A106" t="s">
        <v>369</v>
      </c>
      <c r="B106" t="s">
        <v>617</v>
      </c>
      <c r="C106" t="s">
        <v>371</v>
      </c>
      <c r="D106" t="s">
        <v>372</v>
      </c>
      <c r="E106" t="s">
        <v>373</v>
      </c>
      <c r="F106" t="s">
        <v>373</v>
      </c>
      <c r="G106" t="s">
        <v>424</v>
      </c>
      <c r="H106" t="s">
        <v>401</v>
      </c>
      <c r="I106" t="s">
        <v>376</v>
      </c>
      <c r="J106" s="33">
        <v>3.0000000000000001E-3</v>
      </c>
      <c r="K106" s="33">
        <v>2.5499999999999998</v>
      </c>
      <c r="L106">
        <v>15</v>
      </c>
      <c r="M106">
        <v>13092.26</v>
      </c>
      <c r="N106" t="s">
        <v>377</v>
      </c>
      <c r="O106" t="s">
        <v>378</v>
      </c>
      <c r="P106">
        <f>IF(Tabel1[[#This Row],[Beschikte productie per jaar '[MWh']]]&gt;14.25,1,0)</f>
        <v>0</v>
      </c>
      <c r="Q106" s="2" t="str">
        <f>VLOOKUP(Tabel1[[#This Row],[Plaats lokatie]],stadgem,4,0)</f>
        <v>Assen</v>
      </c>
    </row>
    <row r="107" spans="1:17" hidden="1" x14ac:dyDescent="0.25">
      <c r="A107" t="s">
        <v>369</v>
      </c>
      <c r="B107" t="s">
        <v>618</v>
      </c>
      <c r="C107" t="s">
        <v>371</v>
      </c>
      <c r="D107" t="s">
        <v>372</v>
      </c>
      <c r="E107" t="s">
        <v>373</v>
      </c>
      <c r="F107" t="s">
        <v>373</v>
      </c>
      <c r="G107" t="s">
        <v>501</v>
      </c>
      <c r="H107" t="s">
        <v>502</v>
      </c>
      <c r="I107" t="s">
        <v>376</v>
      </c>
      <c r="J107" s="33">
        <v>1.8E-3</v>
      </c>
      <c r="K107" s="33">
        <v>1.53</v>
      </c>
      <c r="L107">
        <v>15</v>
      </c>
      <c r="M107">
        <v>7865.71</v>
      </c>
      <c r="N107" t="s">
        <v>377</v>
      </c>
      <c r="O107" t="s">
        <v>378</v>
      </c>
      <c r="P107">
        <f>IF(Tabel1[[#This Row],[Beschikte productie per jaar '[MWh']]]&gt;14.25,1,0)</f>
        <v>0</v>
      </c>
      <c r="Q107" s="2" t="str">
        <f>VLOOKUP(Tabel1[[#This Row],[Plaats lokatie]],stadgem,4,0)</f>
        <v>Midden-Drenthe</v>
      </c>
    </row>
    <row r="108" spans="1:17" hidden="1" x14ac:dyDescent="0.25">
      <c r="A108" t="s">
        <v>369</v>
      </c>
      <c r="B108" t="s">
        <v>619</v>
      </c>
      <c r="C108" t="s">
        <v>371</v>
      </c>
      <c r="D108" t="s">
        <v>372</v>
      </c>
      <c r="E108" t="s">
        <v>373</v>
      </c>
      <c r="F108" t="s">
        <v>373</v>
      </c>
      <c r="G108" t="s">
        <v>620</v>
      </c>
      <c r="H108" t="s">
        <v>511</v>
      </c>
      <c r="I108" t="s">
        <v>376</v>
      </c>
      <c r="J108" s="33">
        <v>6.4000000000000005E-4</v>
      </c>
      <c r="K108" s="33">
        <v>0.54400000000000004</v>
      </c>
      <c r="L108">
        <v>15</v>
      </c>
      <c r="M108">
        <v>2871.29</v>
      </c>
      <c r="N108" t="s">
        <v>377</v>
      </c>
      <c r="O108" t="s">
        <v>378</v>
      </c>
      <c r="P108">
        <f>IF(Tabel1[[#This Row],[Beschikte productie per jaar '[MWh']]]&gt;14.25,1,0)</f>
        <v>0</v>
      </c>
      <c r="Q108" s="2" t="str">
        <f>VLOOKUP(Tabel1[[#This Row],[Plaats lokatie]],stadgem,4,0)</f>
        <v>Midden-Drenthe</v>
      </c>
    </row>
    <row r="109" spans="1:17" hidden="1" x14ac:dyDescent="0.25">
      <c r="A109" t="s">
        <v>369</v>
      </c>
      <c r="B109" t="s">
        <v>621</v>
      </c>
      <c r="C109" t="s">
        <v>371</v>
      </c>
      <c r="D109" t="s">
        <v>372</v>
      </c>
      <c r="E109" t="s">
        <v>373</v>
      </c>
      <c r="F109" t="s">
        <v>373</v>
      </c>
      <c r="G109" t="s">
        <v>480</v>
      </c>
      <c r="H109" t="s">
        <v>481</v>
      </c>
      <c r="I109" t="s">
        <v>376</v>
      </c>
      <c r="J109" s="33">
        <v>1.5200000000000001E-3</v>
      </c>
      <c r="K109" s="33">
        <v>1.292</v>
      </c>
      <c r="L109">
        <v>15</v>
      </c>
      <c r="M109">
        <v>6838.92</v>
      </c>
      <c r="N109" t="s">
        <v>377</v>
      </c>
      <c r="O109" t="s">
        <v>378</v>
      </c>
      <c r="P109">
        <f>IF(Tabel1[[#This Row],[Beschikte productie per jaar '[MWh']]]&gt;14.25,1,0)</f>
        <v>0</v>
      </c>
      <c r="Q109" s="2" t="str">
        <f>VLOOKUP(Tabel1[[#This Row],[Plaats lokatie]],stadgem,4,0)</f>
        <v>Coevorden</v>
      </c>
    </row>
    <row r="110" spans="1:17" hidden="1" x14ac:dyDescent="0.25">
      <c r="A110" t="s">
        <v>369</v>
      </c>
      <c r="B110" t="s">
        <v>622</v>
      </c>
      <c r="C110" t="s">
        <v>371</v>
      </c>
      <c r="D110" t="s">
        <v>372</v>
      </c>
      <c r="E110" t="s">
        <v>373</v>
      </c>
      <c r="F110" t="s">
        <v>373</v>
      </c>
      <c r="G110" t="s">
        <v>421</v>
      </c>
      <c r="H110" t="s">
        <v>422</v>
      </c>
      <c r="I110" t="s">
        <v>376</v>
      </c>
      <c r="J110" s="33">
        <v>2.0999999999999999E-3</v>
      </c>
      <c r="K110" s="33">
        <v>1.7849999999999999</v>
      </c>
      <c r="L110">
        <v>15</v>
      </c>
      <c r="M110">
        <v>9432.74</v>
      </c>
      <c r="N110" t="s">
        <v>377</v>
      </c>
      <c r="O110" t="s">
        <v>378</v>
      </c>
      <c r="P110">
        <f>IF(Tabel1[[#This Row],[Beschikte productie per jaar '[MWh']]]&gt;14.25,1,0)</f>
        <v>0</v>
      </c>
      <c r="Q110" s="2" t="str">
        <f>VLOOKUP(Tabel1[[#This Row],[Plaats lokatie]],stadgem,4,0)</f>
        <v>De Wolden</v>
      </c>
    </row>
    <row r="111" spans="1:17" hidden="1" x14ac:dyDescent="0.25">
      <c r="A111" t="s">
        <v>369</v>
      </c>
      <c r="B111" t="s">
        <v>623</v>
      </c>
      <c r="C111" t="s">
        <v>371</v>
      </c>
      <c r="D111" t="s">
        <v>372</v>
      </c>
      <c r="E111" t="s">
        <v>373</v>
      </c>
      <c r="F111" t="s">
        <v>373</v>
      </c>
      <c r="G111" t="s">
        <v>465</v>
      </c>
      <c r="H111" t="s">
        <v>466</v>
      </c>
      <c r="I111" t="s">
        <v>376</v>
      </c>
      <c r="J111" s="33">
        <v>2.0999999999999999E-3</v>
      </c>
      <c r="K111" s="33">
        <v>1.7849999999999999</v>
      </c>
      <c r="L111">
        <v>15</v>
      </c>
      <c r="M111">
        <v>9357.0400000000009</v>
      </c>
      <c r="N111" t="s">
        <v>377</v>
      </c>
      <c r="O111" t="s">
        <v>378</v>
      </c>
      <c r="P111">
        <f>IF(Tabel1[[#This Row],[Beschikte productie per jaar '[MWh']]]&gt;14.25,1,0)</f>
        <v>0</v>
      </c>
      <c r="Q111" s="2" t="str">
        <f>VLOOKUP(Tabel1[[#This Row],[Plaats lokatie]],stadgem,4,0)</f>
        <v>Aa en Hunze</v>
      </c>
    </row>
    <row r="112" spans="1:17" hidden="1" x14ac:dyDescent="0.25">
      <c r="A112" t="s">
        <v>369</v>
      </c>
      <c r="B112" t="s">
        <v>624</v>
      </c>
      <c r="C112" t="s">
        <v>371</v>
      </c>
      <c r="D112" t="s">
        <v>372</v>
      </c>
      <c r="E112" t="s">
        <v>373</v>
      </c>
      <c r="F112" t="s">
        <v>373</v>
      </c>
      <c r="G112" t="s">
        <v>421</v>
      </c>
      <c r="H112" t="s">
        <v>422</v>
      </c>
      <c r="I112" t="s">
        <v>376</v>
      </c>
      <c r="J112" s="33">
        <v>1.0499999999999999E-3</v>
      </c>
      <c r="K112" s="33">
        <v>0.89300000000000002</v>
      </c>
      <c r="L112">
        <v>15</v>
      </c>
      <c r="M112">
        <v>4536.8599999999997</v>
      </c>
      <c r="N112" t="s">
        <v>377</v>
      </c>
      <c r="O112" t="s">
        <v>378</v>
      </c>
      <c r="P112">
        <f>IF(Tabel1[[#This Row],[Beschikte productie per jaar '[MWh']]]&gt;14.25,1,0)</f>
        <v>0</v>
      </c>
      <c r="Q112" s="2" t="str">
        <f>VLOOKUP(Tabel1[[#This Row],[Plaats lokatie]],stadgem,4,0)</f>
        <v>De Wolden</v>
      </c>
    </row>
    <row r="113" spans="1:17" hidden="1" x14ac:dyDescent="0.25">
      <c r="A113" t="s">
        <v>369</v>
      </c>
      <c r="B113" t="s">
        <v>625</v>
      </c>
      <c r="C113" t="s">
        <v>371</v>
      </c>
      <c r="D113" t="s">
        <v>372</v>
      </c>
      <c r="E113" t="s">
        <v>373</v>
      </c>
      <c r="F113" t="s">
        <v>373</v>
      </c>
      <c r="G113" t="s">
        <v>626</v>
      </c>
      <c r="H113" t="s">
        <v>627</v>
      </c>
      <c r="I113" t="s">
        <v>376</v>
      </c>
      <c r="J113" s="33">
        <v>3.5000000000000001E-3</v>
      </c>
      <c r="K113" s="33">
        <v>2.9750000000000001</v>
      </c>
      <c r="L113">
        <v>15</v>
      </c>
      <c r="M113">
        <v>14126.16</v>
      </c>
      <c r="N113" t="s">
        <v>377</v>
      </c>
      <c r="O113" t="s">
        <v>378</v>
      </c>
      <c r="P113">
        <f>IF(Tabel1[[#This Row],[Beschikte productie per jaar '[MWh']]]&gt;14.25,1,0)</f>
        <v>0</v>
      </c>
      <c r="Q113" s="2" t="str">
        <f>VLOOKUP(Tabel1[[#This Row],[Plaats lokatie]],stadgem,4,0)</f>
        <v>Borger-Odoorn</v>
      </c>
    </row>
    <row r="114" spans="1:17" hidden="1" x14ac:dyDescent="0.25">
      <c r="A114" t="s">
        <v>369</v>
      </c>
      <c r="B114" t="s">
        <v>628</v>
      </c>
      <c r="C114" t="s">
        <v>371</v>
      </c>
      <c r="D114" t="s">
        <v>372</v>
      </c>
      <c r="E114" t="s">
        <v>373</v>
      </c>
      <c r="F114" t="s">
        <v>373</v>
      </c>
      <c r="G114" t="s">
        <v>629</v>
      </c>
      <c r="H114" t="s">
        <v>630</v>
      </c>
      <c r="I114" t="s">
        <v>376</v>
      </c>
      <c r="J114" s="33">
        <v>3.5000000000000001E-3</v>
      </c>
      <c r="K114" s="33">
        <v>2.9750000000000001</v>
      </c>
      <c r="L114">
        <v>15</v>
      </c>
      <c r="M114">
        <v>15755.05</v>
      </c>
      <c r="N114" t="s">
        <v>377</v>
      </c>
      <c r="O114" t="s">
        <v>378</v>
      </c>
      <c r="P114">
        <f>IF(Tabel1[[#This Row],[Beschikte productie per jaar '[MWh']]]&gt;14.25,1,0)</f>
        <v>0</v>
      </c>
      <c r="Q114" s="2" t="str">
        <f>VLOOKUP(Tabel1[[#This Row],[Plaats lokatie]],stadgem,4,0)</f>
        <v>Westerveld</v>
      </c>
    </row>
    <row r="115" spans="1:17" hidden="1" x14ac:dyDescent="0.25">
      <c r="A115" t="s">
        <v>369</v>
      </c>
      <c r="B115" t="s">
        <v>631</v>
      </c>
      <c r="C115" t="s">
        <v>371</v>
      </c>
      <c r="D115" t="s">
        <v>372</v>
      </c>
      <c r="E115" t="s">
        <v>373</v>
      </c>
      <c r="F115" t="s">
        <v>373</v>
      </c>
      <c r="G115" t="s">
        <v>427</v>
      </c>
      <c r="H115" t="s">
        <v>428</v>
      </c>
      <c r="I115" t="s">
        <v>376</v>
      </c>
      <c r="J115" s="33">
        <v>6.0400000000000004E-4</v>
      </c>
      <c r="K115" s="33">
        <v>0.51300000000000001</v>
      </c>
      <c r="L115">
        <v>15</v>
      </c>
      <c r="M115">
        <v>2696.64</v>
      </c>
      <c r="N115" t="s">
        <v>377</v>
      </c>
      <c r="O115" t="s">
        <v>378</v>
      </c>
      <c r="P115">
        <f>IF(Tabel1[[#This Row],[Beschikte productie per jaar '[MWh']]]&gt;14.25,1,0)</f>
        <v>0</v>
      </c>
      <c r="Q115" s="2" t="str">
        <f>VLOOKUP(Tabel1[[#This Row],[Plaats lokatie]],stadgem,4,0)</f>
        <v>Emmen</v>
      </c>
    </row>
    <row r="116" spans="1:17" hidden="1" x14ac:dyDescent="0.25">
      <c r="A116" t="s">
        <v>369</v>
      </c>
      <c r="B116" t="s">
        <v>632</v>
      </c>
      <c r="C116" t="s">
        <v>371</v>
      </c>
      <c r="D116" t="s">
        <v>372</v>
      </c>
      <c r="E116" t="s">
        <v>373</v>
      </c>
      <c r="F116" t="s">
        <v>373</v>
      </c>
      <c r="G116" t="s">
        <v>459</v>
      </c>
      <c r="H116" t="s">
        <v>460</v>
      </c>
      <c r="I116" t="s">
        <v>376</v>
      </c>
      <c r="J116" s="33">
        <v>1.1999999999999999E-3</v>
      </c>
      <c r="K116" s="33">
        <v>1.02</v>
      </c>
      <c r="L116">
        <v>15</v>
      </c>
      <c r="M116">
        <v>4947.8599999999997</v>
      </c>
      <c r="N116" t="s">
        <v>377</v>
      </c>
      <c r="O116" t="s">
        <v>378</v>
      </c>
      <c r="P116">
        <f>IF(Tabel1[[#This Row],[Beschikte productie per jaar '[MWh']]]&gt;14.25,1,0)</f>
        <v>0</v>
      </c>
      <c r="Q116" s="2" t="str">
        <f>VLOOKUP(Tabel1[[#This Row],[Plaats lokatie]],stadgem,4,0)</f>
        <v>Westerveld</v>
      </c>
    </row>
    <row r="117" spans="1:17" hidden="1" x14ac:dyDescent="0.25">
      <c r="A117" t="s">
        <v>369</v>
      </c>
      <c r="B117" t="s">
        <v>633</v>
      </c>
      <c r="C117" t="s">
        <v>371</v>
      </c>
      <c r="D117" t="s">
        <v>372</v>
      </c>
      <c r="E117" t="s">
        <v>373</v>
      </c>
      <c r="F117" t="s">
        <v>373</v>
      </c>
      <c r="G117" t="s">
        <v>415</v>
      </c>
      <c r="H117" t="s">
        <v>416</v>
      </c>
      <c r="I117" t="s">
        <v>376</v>
      </c>
      <c r="J117" s="33">
        <v>1.75E-3</v>
      </c>
      <c r="K117" s="33">
        <v>1.488</v>
      </c>
      <c r="L117">
        <v>15</v>
      </c>
      <c r="M117">
        <v>7765.54</v>
      </c>
      <c r="N117" t="s">
        <v>377</v>
      </c>
      <c r="O117" t="s">
        <v>378</v>
      </c>
      <c r="P117">
        <f>IF(Tabel1[[#This Row],[Beschikte productie per jaar '[MWh']]]&gt;14.25,1,0)</f>
        <v>0</v>
      </c>
      <c r="Q117" s="2" t="str">
        <f>VLOOKUP(Tabel1[[#This Row],[Plaats lokatie]],stadgem,4,0)</f>
        <v>Midden-Drenthe</v>
      </c>
    </row>
    <row r="118" spans="1:17" x14ac:dyDescent="0.25">
      <c r="A118" t="s">
        <v>369</v>
      </c>
      <c r="B118" t="s">
        <v>634</v>
      </c>
      <c r="C118" t="s">
        <v>371</v>
      </c>
      <c r="D118" t="s">
        <v>372</v>
      </c>
      <c r="E118" t="s">
        <v>373</v>
      </c>
      <c r="F118" t="s">
        <v>373</v>
      </c>
      <c r="G118" t="s">
        <v>418</v>
      </c>
      <c r="H118" t="s">
        <v>419</v>
      </c>
      <c r="I118" t="s">
        <v>376</v>
      </c>
      <c r="J118" s="33">
        <v>6.4000000000000005E-4</v>
      </c>
      <c r="K118" s="33">
        <v>0.54400000000000004</v>
      </c>
      <c r="L118">
        <v>15</v>
      </c>
      <c r="M118">
        <v>2914.86</v>
      </c>
      <c r="N118" t="s">
        <v>377</v>
      </c>
      <c r="O118" t="s">
        <v>378</v>
      </c>
      <c r="P118">
        <f>IF(Tabel1[[#This Row],[Beschikte productie per jaar '[MWh']]]&gt;14.25,1,0)</f>
        <v>0</v>
      </c>
      <c r="Q118" s="2" t="str">
        <f>VLOOKUP(Tabel1[[#This Row],[Plaats lokatie]],stadgem,4,0)</f>
        <v>Tynaarlo</v>
      </c>
    </row>
    <row r="119" spans="1:17" hidden="1" x14ac:dyDescent="0.25">
      <c r="A119" t="s">
        <v>369</v>
      </c>
      <c r="B119" t="s">
        <v>635</v>
      </c>
      <c r="C119" t="s">
        <v>371</v>
      </c>
      <c r="D119" t="s">
        <v>372</v>
      </c>
      <c r="E119" t="s">
        <v>373</v>
      </c>
      <c r="F119" t="s">
        <v>373</v>
      </c>
      <c r="G119" t="s">
        <v>522</v>
      </c>
      <c r="H119" t="s">
        <v>523</v>
      </c>
      <c r="I119" t="s">
        <v>376</v>
      </c>
      <c r="J119" s="33">
        <v>7.2000000000000005E-4</v>
      </c>
      <c r="K119" s="33">
        <v>0.61199999999999999</v>
      </c>
      <c r="L119">
        <v>15</v>
      </c>
      <c r="M119">
        <v>3147.74</v>
      </c>
      <c r="N119" t="s">
        <v>377</v>
      </c>
      <c r="O119" t="s">
        <v>378</v>
      </c>
      <c r="P119">
        <f>IF(Tabel1[[#This Row],[Beschikte productie per jaar '[MWh']]]&gt;14.25,1,0)</f>
        <v>0</v>
      </c>
      <c r="Q119" s="2" t="str">
        <f>VLOOKUP(Tabel1[[#This Row],[Plaats lokatie]],stadgem,4,0)</f>
        <v>De Wolden</v>
      </c>
    </row>
    <row r="120" spans="1:17" hidden="1" x14ac:dyDescent="0.25">
      <c r="A120" t="s">
        <v>369</v>
      </c>
      <c r="B120" t="s">
        <v>636</v>
      </c>
      <c r="C120" t="s">
        <v>371</v>
      </c>
      <c r="D120" t="s">
        <v>372</v>
      </c>
      <c r="E120" t="s">
        <v>373</v>
      </c>
      <c r="F120" t="s">
        <v>373</v>
      </c>
      <c r="G120" t="s">
        <v>637</v>
      </c>
      <c r="H120" t="s">
        <v>638</v>
      </c>
      <c r="I120" t="s">
        <v>376</v>
      </c>
      <c r="J120" s="33">
        <v>1.1999999999999999E-3</v>
      </c>
      <c r="K120" s="33">
        <v>1.02</v>
      </c>
      <c r="L120">
        <v>15</v>
      </c>
      <c r="M120">
        <v>5337.96</v>
      </c>
      <c r="N120" t="s">
        <v>377</v>
      </c>
      <c r="O120" t="s">
        <v>378</v>
      </c>
      <c r="P120">
        <f>IF(Tabel1[[#This Row],[Beschikte productie per jaar '[MWh']]]&gt;14.25,1,0)</f>
        <v>0</v>
      </c>
      <c r="Q120" s="2" t="str">
        <f>VLOOKUP(Tabel1[[#This Row],[Plaats lokatie]],stadgem,4,0)</f>
        <v>Midden-Drenthe</v>
      </c>
    </row>
    <row r="121" spans="1:17" hidden="1" x14ac:dyDescent="0.25">
      <c r="A121" t="s">
        <v>369</v>
      </c>
      <c r="B121" t="s">
        <v>639</v>
      </c>
      <c r="C121" t="s">
        <v>371</v>
      </c>
      <c r="D121" t="s">
        <v>372</v>
      </c>
      <c r="E121" t="s">
        <v>373</v>
      </c>
      <c r="F121" t="s">
        <v>373</v>
      </c>
      <c r="G121" t="s">
        <v>576</v>
      </c>
      <c r="H121" t="s">
        <v>577</v>
      </c>
      <c r="I121" t="s">
        <v>376</v>
      </c>
      <c r="J121" s="33">
        <v>6.9999999999999999E-4</v>
      </c>
      <c r="K121" s="33">
        <v>0.59500000000000008</v>
      </c>
      <c r="L121">
        <v>15</v>
      </c>
      <c r="M121">
        <v>3089.01</v>
      </c>
      <c r="N121" t="s">
        <v>377</v>
      </c>
      <c r="O121" t="s">
        <v>378</v>
      </c>
      <c r="P121">
        <f>IF(Tabel1[[#This Row],[Beschikte productie per jaar '[MWh']]]&gt;14.25,1,0)</f>
        <v>0</v>
      </c>
      <c r="Q121" s="2" t="str">
        <f>VLOOKUP(Tabel1[[#This Row],[Plaats lokatie]],stadgem,4,0)</f>
        <v>Noordenveld</v>
      </c>
    </row>
    <row r="122" spans="1:17" hidden="1" x14ac:dyDescent="0.25">
      <c r="A122" t="s">
        <v>369</v>
      </c>
      <c r="B122" t="s">
        <v>640</v>
      </c>
      <c r="C122" t="s">
        <v>371</v>
      </c>
      <c r="D122" t="s">
        <v>372</v>
      </c>
      <c r="E122" t="s">
        <v>373</v>
      </c>
      <c r="F122" t="s">
        <v>373</v>
      </c>
      <c r="G122" t="s">
        <v>641</v>
      </c>
      <c r="H122" t="s">
        <v>642</v>
      </c>
      <c r="I122" t="s">
        <v>376</v>
      </c>
      <c r="J122" s="33">
        <v>2.3800000000000002E-3</v>
      </c>
      <c r="K122" s="33">
        <v>2.0230000000000001</v>
      </c>
      <c r="L122">
        <v>15</v>
      </c>
      <c r="M122">
        <v>10707.83</v>
      </c>
      <c r="N122" t="s">
        <v>377</v>
      </c>
      <c r="O122" t="s">
        <v>378</v>
      </c>
      <c r="P122">
        <f>IF(Tabel1[[#This Row],[Beschikte productie per jaar '[MWh']]]&gt;14.25,1,0)</f>
        <v>0</v>
      </c>
      <c r="Q122" s="2" t="str">
        <f>VLOOKUP(Tabel1[[#This Row],[Plaats lokatie]],stadgem,4,0)</f>
        <v>De Wolden</v>
      </c>
    </row>
    <row r="123" spans="1:17" hidden="1" x14ac:dyDescent="0.25">
      <c r="A123" t="s">
        <v>369</v>
      </c>
      <c r="B123" t="s">
        <v>643</v>
      </c>
      <c r="C123" t="s">
        <v>371</v>
      </c>
      <c r="D123" t="s">
        <v>372</v>
      </c>
      <c r="E123" t="s">
        <v>373</v>
      </c>
      <c r="F123" t="s">
        <v>373</v>
      </c>
      <c r="G123" t="s">
        <v>644</v>
      </c>
      <c r="H123" t="s">
        <v>645</v>
      </c>
      <c r="I123" t="s">
        <v>376</v>
      </c>
      <c r="J123" s="33">
        <v>2.2799999999999999E-3</v>
      </c>
      <c r="K123" s="33">
        <v>1.9379999999999999</v>
      </c>
      <c r="L123">
        <v>15</v>
      </c>
      <c r="M123">
        <v>10218.81</v>
      </c>
      <c r="N123" t="s">
        <v>377</v>
      </c>
      <c r="O123" t="s">
        <v>378</v>
      </c>
      <c r="P123">
        <f>IF(Tabel1[[#This Row],[Beschikte productie per jaar '[MWh']]]&gt;14.25,1,0)</f>
        <v>0</v>
      </c>
      <c r="Q123" s="2" t="str">
        <f>VLOOKUP(Tabel1[[#This Row],[Plaats lokatie]],stadgem,4,0)</f>
        <v>Borger-Odoorn</v>
      </c>
    </row>
    <row r="124" spans="1:17" hidden="1" x14ac:dyDescent="0.25">
      <c r="A124" t="s">
        <v>369</v>
      </c>
      <c r="B124" t="s">
        <v>646</v>
      </c>
      <c r="C124" t="s">
        <v>371</v>
      </c>
      <c r="D124" t="s">
        <v>372</v>
      </c>
      <c r="E124" t="s">
        <v>373</v>
      </c>
      <c r="F124" t="s">
        <v>373</v>
      </c>
      <c r="G124" t="s">
        <v>424</v>
      </c>
      <c r="H124" t="s">
        <v>401</v>
      </c>
      <c r="I124" t="s">
        <v>376</v>
      </c>
      <c r="J124" s="33">
        <v>3.0400000000000002E-3</v>
      </c>
      <c r="K124" s="33">
        <v>2.5840000000000001</v>
      </c>
      <c r="L124">
        <v>15</v>
      </c>
      <c r="M124">
        <v>13672.14</v>
      </c>
      <c r="N124" t="s">
        <v>377</v>
      </c>
      <c r="O124" t="s">
        <v>378</v>
      </c>
      <c r="P124">
        <f>IF(Tabel1[[#This Row],[Beschikte productie per jaar '[MWh']]]&gt;14.25,1,0)</f>
        <v>0</v>
      </c>
      <c r="Q124" s="2" t="str">
        <f>VLOOKUP(Tabel1[[#This Row],[Plaats lokatie]],stadgem,4,0)</f>
        <v>Assen</v>
      </c>
    </row>
    <row r="125" spans="1:17" hidden="1" x14ac:dyDescent="0.25">
      <c r="A125" t="s">
        <v>369</v>
      </c>
      <c r="B125" t="s">
        <v>647</v>
      </c>
      <c r="C125" t="s">
        <v>371</v>
      </c>
      <c r="D125" t="s">
        <v>372</v>
      </c>
      <c r="E125" t="s">
        <v>373</v>
      </c>
      <c r="F125" t="s">
        <v>373</v>
      </c>
      <c r="G125" t="s">
        <v>529</v>
      </c>
      <c r="H125" t="s">
        <v>530</v>
      </c>
      <c r="I125" t="s">
        <v>376</v>
      </c>
      <c r="J125" s="33">
        <v>3.5000000000000001E-3</v>
      </c>
      <c r="K125" s="33">
        <v>2.9750000000000001</v>
      </c>
      <c r="L125">
        <v>15</v>
      </c>
      <c r="M125">
        <v>15821.79</v>
      </c>
      <c r="N125" t="s">
        <v>377</v>
      </c>
      <c r="O125" t="s">
        <v>378</v>
      </c>
      <c r="P125">
        <f>IF(Tabel1[[#This Row],[Beschikte productie per jaar '[MWh']]]&gt;14.25,1,0)</f>
        <v>0</v>
      </c>
      <c r="Q125" s="2" t="str">
        <f>VLOOKUP(Tabel1[[#This Row],[Plaats lokatie]],stadgem,4,0)</f>
        <v>Aa en Hunze</v>
      </c>
    </row>
    <row r="126" spans="1:17" x14ac:dyDescent="0.25">
      <c r="A126" t="s">
        <v>369</v>
      </c>
      <c r="B126" t="s">
        <v>648</v>
      </c>
      <c r="C126" t="s">
        <v>371</v>
      </c>
      <c r="D126" t="s">
        <v>372</v>
      </c>
      <c r="E126" t="s">
        <v>373</v>
      </c>
      <c r="F126" t="s">
        <v>373</v>
      </c>
      <c r="G126" t="s">
        <v>430</v>
      </c>
      <c r="H126" t="s">
        <v>431</v>
      </c>
      <c r="I126" t="s">
        <v>376</v>
      </c>
      <c r="J126" s="33">
        <v>1.9E-3</v>
      </c>
      <c r="K126" s="33">
        <v>1.615</v>
      </c>
      <c r="L126">
        <v>15</v>
      </c>
      <c r="M126">
        <v>7833.8</v>
      </c>
      <c r="N126" t="s">
        <v>377</v>
      </c>
      <c r="O126" t="s">
        <v>378</v>
      </c>
      <c r="P126">
        <f>IF(Tabel1[[#This Row],[Beschikte productie per jaar '[MWh']]]&gt;14.25,1,0)</f>
        <v>0</v>
      </c>
      <c r="Q126" s="2" t="str">
        <f>VLOOKUP(Tabel1[[#This Row],[Plaats lokatie]],stadgem,4,0)</f>
        <v>Tynaarlo</v>
      </c>
    </row>
    <row r="127" spans="1:17" x14ac:dyDescent="0.25">
      <c r="A127" t="s">
        <v>369</v>
      </c>
      <c r="B127" t="s">
        <v>649</v>
      </c>
      <c r="C127" t="s">
        <v>371</v>
      </c>
      <c r="D127" t="s">
        <v>372</v>
      </c>
      <c r="E127" t="s">
        <v>373</v>
      </c>
      <c r="F127" t="s">
        <v>373</v>
      </c>
      <c r="G127" t="s">
        <v>567</v>
      </c>
      <c r="H127" t="s">
        <v>568</v>
      </c>
      <c r="I127" t="s">
        <v>376</v>
      </c>
      <c r="J127" s="33">
        <v>3.4199999999999999E-3</v>
      </c>
      <c r="K127" s="33">
        <v>2.9069999999999996</v>
      </c>
      <c r="L127">
        <v>15</v>
      </c>
      <c r="M127">
        <v>15515.4</v>
      </c>
      <c r="N127" t="s">
        <v>377</v>
      </c>
      <c r="O127" t="s">
        <v>378</v>
      </c>
      <c r="P127">
        <f>IF(Tabel1[[#This Row],[Beschikte productie per jaar '[MWh']]]&gt;14.25,1,0)</f>
        <v>0</v>
      </c>
      <c r="Q127" s="2" t="str">
        <f>VLOOKUP(Tabel1[[#This Row],[Plaats lokatie]],stadgem,4,0)</f>
        <v>Tynaarlo</v>
      </c>
    </row>
    <row r="128" spans="1:17" hidden="1" x14ac:dyDescent="0.25">
      <c r="A128" t="s">
        <v>369</v>
      </c>
      <c r="B128" t="s">
        <v>650</v>
      </c>
      <c r="C128" t="s">
        <v>371</v>
      </c>
      <c r="D128" t="s">
        <v>372</v>
      </c>
      <c r="E128" t="s">
        <v>373</v>
      </c>
      <c r="F128" t="s">
        <v>373</v>
      </c>
      <c r="G128" t="s">
        <v>588</v>
      </c>
      <c r="H128" t="s">
        <v>589</v>
      </c>
      <c r="I128" t="s">
        <v>376</v>
      </c>
      <c r="J128" s="33">
        <v>3.4199999999999999E-3</v>
      </c>
      <c r="K128" s="33">
        <v>2.9069999999999996</v>
      </c>
      <c r="L128">
        <v>15</v>
      </c>
      <c r="M128">
        <v>14931.73</v>
      </c>
      <c r="N128" t="s">
        <v>377</v>
      </c>
      <c r="O128" t="s">
        <v>378</v>
      </c>
      <c r="P128">
        <f>IF(Tabel1[[#This Row],[Beschikte productie per jaar '[MWh']]]&gt;14.25,1,0)</f>
        <v>0</v>
      </c>
      <c r="Q128" s="2" t="str">
        <f>VLOOKUP(Tabel1[[#This Row],[Plaats lokatie]],stadgem,4,0)</f>
        <v>Emmen</v>
      </c>
    </row>
    <row r="129" spans="1:17" hidden="1" x14ac:dyDescent="0.25">
      <c r="A129" t="s">
        <v>369</v>
      </c>
      <c r="B129" t="s">
        <v>651</v>
      </c>
      <c r="C129" t="s">
        <v>371</v>
      </c>
      <c r="D129" t="s">
        <v>372</v>
      </c>
      <c r="E129" t="s">
        <v>373</v>
      </c>
      <c r="F129" t="s">
        <v>373</v>
      </c>
      <c r="G129" t="s">
        <v>613</v>
      </c>
      <c r="H129" t="s">
        <v>389</v>
      </c>
      <c r="I129" t="s">
        <v>376</v>
      </c>
      <c r="J129" s="33">
        <v>3.0000000000000001E-3</v>
      </c>
      <c r="K129" s="33">
        <v>2.5499999999999998</v>
      </c>
      <c r="L129">
        <v>15</v>
      </c>
      <c r="M129">
        <v>13409.94</v>
      </c>
      <c r="N129" t="s">
        <v>377</v>
      </c>
      <c r="O129" t="s">
        <v>378</v>
      </c>
      <c r="P129">
        <f>IF(Tabel1[[#This Row],[Beschikte productie per jaar '[MWh']]]&gt;14.25,1,0)</f>
        <v>0</v>
      </c>
      <c r="Q129" s="2" t="str">
        <f>VLOOKUP(Tabel1[[#This Row],[Plaats lokatie]],stadgem,4,0)</f>
        <v>Emmen</v>
      </c>
    </row>
    <row r="130" spans="1:17" hidden="1" x14ac:dyDescent="0.25">
      <c r="A130" t="s">
        <v>369</v>
      </c>
      <c r="B130" t="s">
        <v>652</v>
      </c>
      <c r="C130" t="s">
        <v>371</v>
      </c>
      <c r="D130" t="s">
        <v>372</v>
      </c>
      <c r="E130" t="s">
        <v>373</v>
      </c>
      <c r="F130" t="s">
        <v>373</v>
      </c>
      <c r="G130" t="s">
        <v>585</v>
      </c>
      <c r="H130" t="s">
        <v>586</v>
      </c>
      <c r="I130" t="s">
        <v>376</v>
      </c>
      <c r="J130" s="33">
        <v>2.2100000000000002E-3</v>
      </c>
      <c r="K130" s="33">
        <v>1.879</v>
      </c>
      <c r="L130">
        <v>15</v>
      </c>
      <c r="M130">
        <v>9760.07</v>
      </c>
      <c r="N130" t="s">
        <v>377</v>
      </c>
      <c r="O130" t="s">
        <v>378</v>
      </c>
      <c r="P130">
        <f>IF(Tabel1[[#This Row],[Beschikte productie per jaar '[MWh']]]&gt;14.25,1,0)</f>
        <v>0</v>
      </c>
      <c r="Q130" s="2" t="str">
        <f>VLOOKUP(Tabel1[[#This Row],[Plaats lokatie]],stadgem,4,0)</f>
        <v>De Wolden</v>
      </c>
    </row>
    <row r="131" spans="1:17" x14ac:dyDescent="0.25">
      <c r="A131" t="s">
        <v>369</v>
      </c>
      <c r="B131" t="s">
        <v>653</v>
      </c>
      <c r="C131" t="s">
        <v>371</v>
      </c>
      <c r="D131" t="s">
        <v>372</v>
      </c>
      <c r="E131" t="s">
        <v>373</v>
      </c>
      <c r="F131" t="s">
        <v>373</v>
      </c>
      <c r="G131" t="s">
        <v>430</v>
      </c>
      <c r="H131" t="s">
        <v>431</v>
      </c>
      <c r="I131" t="s">
        <v>376</v>
      </c>
      <c r="J131" s="33">
        <v>6.6299999999999996E-4</v>
      </c>
      <c r="K131" s="33">
        <v>0.56400000000000006</v>
      </c>
      <c r="L131">
        <v>15</v>
      </c>
      <c r="M131">
        <v>2924.11</v>
      </c>
      <c r="N131" t="s">
        <v>377</v>
      </c>
      <c r="O131" t="s">
        <v>378</v>
      </c>
      <c r="P131">
        <f>IF(Tabel1[[#This Row],[Beschikte productie per jaar '[MWh']]]&gt;14.25,1,0)</f>
        <v>0</v>
      </c>
      <c r="Q131" s="2" t="str">
        <f>VLOOKUP(Tabel1[[#This Row],[Plaats lokatie]],stadgem,4,0)</f>
        <v>Tynaarlo</v>
      </c>
    </row>
    <row r="132" spans="1:17" hidden="1" x14ac:dyDescent="0.25">
      <c r="A132" t="s">
        <v>369</v>
      </c>
      <c r="B132" t="s">
        <v>654</v>
      </c>
      <c r="C132" t="s">
        <v>371</v>
      </c>
      <c r="D132" t="s">
        <v>372</v>
      </c>
      <c r="E132" t="s">
        <v>373</v>
      </c>
      <c r="F132" t="s">
        <v>373</v>
      </c>
      <c r="G132" t="s">
        <v>380</v>
      </c>
      <c r="H132" t="s">
        <v>381</v>
      </c>
      <c r="I132" t="s">
        <v>376</v>
      </c>
      <c r="J132" s="33">
        <v>8.0000000000000004E-4</v>
      </c>
      <c r="K132" s="33">
        <v>0.67999999999999994</v>
      </c>
      <c r="L132">
        <v>15</v>
      </c>
      <c r="M132">
        <v>3640.85</v>
      </c>
      <c r="N132" t="s">
        <v>377</v>
      </c>
      <c r="O132" t="s">
        <v>378</v>
      </c>
      <c r="P132">
        <f>IF(Tabel1[[#This Row],[Beschikte productie per jaar '[MWh']]]&gt;14.25,1,0)</f>
        <v>0</v>
      </c>
      <c r="Q132" s="2" t="str">
        <f>VLOOKUP(Tabel1[[#This Row],[Plaats lokatie]],stadgem,4,0)</f>
        <v>Hoogeveen</v>
      </c>
    </row>
    <row r="133" spans="1:17" hidden="1" x14ac:dyDescent="0.25">
      <c r="A133" t="s">
        <v>369</v>
      </c>
      <c r="B133" t="s">
        <v>655</v>
      </c>
      <c r="C133" t="s">
        <v>371</v>
      </c>
      <c r="D133" t="s">
        <v>372</v>
      </c>
      <c r="E133" t="s">
        <v>373</v>
      </c>
      <c r="F133" t="s">
        <v>373</v>
      </c>
      <c r="G133" t="s">
        <v>656</v>
      </c>
      <c r="H133" t="s">
        <v>657</v>
      </c>
      <c r="I133" t="s">
        <v>376</v>
      </c>
      <c r="J133" s="33">
        <v>3.5000000000000001E-3</v>
      </c>
      <c r="K133" s="33">
        <v>2.9750000000000001</v>
      </c>
      <c r="L133">
        <v>15</v>
      </c>
      <c r="M133">
        <v>15251.78</v>
      </c>
      <c r="N133" t="s">
        <v>377</v>
      </c>
      <c r="O133" t="s">
        <v>378</v>
      </c>
      <c r="P133">
        <f>IF(Tabel1[[#This Row],[Beschikte productie per jaar '[MWh']]]&gt;14.25,1,0)</f>
        <v>0</v>
      </c>
      <c r="Q133" s="2" t="str">
        <f>VLOOKUP(Tabel1[[#This Row],[Plaats lokatie]],stadgem,4,0)</f>
        <v>Westerveld</v>
      </c>
    </row>
    <row r="134" spans="1:17" hidden="1" x14ac:dyDescent="0.25">
      <c r="A134" t="s">
        <v>369</v>
      </c>
      <c r="B134" t="s">
        <v>658</v>
      </c>
      <c r="C134" t="s">
        <v>371</v>
      </c>
      <c r="D134" t="s">
        <v>372</v>
      </c>
      <c r="E134" t="s">
        <v>373</v>
      </c>
      <c r="F134" t="s">
        <v>373</v>
      </c>
      <c r="G134" t="s">
        <v>659</v>
      </c>
      <c r="H134" t="s">
        <v>660</v>
      </c>
      <c r="I134" t="s">
        <v>376</v>
      </c>
      <c r="J134" s="33">
        <v>6.0400000000000004E-4</v>
      </c>
      <c r="K134" s="33">
        <v>0.51300000000000001</v>
      </c>
      <c r="L134">
        <v>15</v>
      </c>
      <c r="M134">
        <v>2709.29</v>
      </c>
      <c r="N134" t="s">
        <v>377</v>
      </c>
      <c r="O134" t="s">
        <v>378</v>
      </c>
      <c r="P134">
        <f>IF(Tabel1[[#This Row],[Beschikte productie per jaar '[MWh']]]&gt;14.25,1,0)</f>
        <v>0</v>
      </c>
      <c r="Q134" s="2" t="str">
        <f>VLOOKUP(Tabel1[[#This Row],[Plaats lokatie]],stadgem,4,0)</f>
        <v>Aa en Hunze</v>
      </c>
    </row>
    <row r="135" spans="1:17" hidden="1" x14ac:dyDescent="0.25">
      <c r="A135" t="s">
        <v>369</v>
      </c>
      <c r="B135" t="s">
        <v>661</v>
      </c>
      <c r="C135" t="s">
        <v>371</v>
      </c>
      <c r="D135" t="s">
        <v>372</v>
      </c>
      <c r="E135" t="s">
        <v>662</v>
      </c>
      <c r="F135" t="s">
        <v>663</v>
      </c>
      <c r="G135" t="s">
        <v>664</v>
      </c>
      <c r="H135" t="s">
        <v>397</v>
      </c>
      <c r="I135" t="s">
        <v>376</v>
      </c>
      <c r="J135" s="33">
        <v>1.0920000000000001E-3</v>
      </c>
      <c r="K135" s="33">
        <v>0.92800000000000005</v>
      </c>
      <c r="L135">
        <v>15</v>
      </c>
      <c r="M135">
        <v>4531.25</v>
      </c>
      <c r="N135" t="s">
        <v>377</v>
      </c>
      <c r="O135" t="s">
        <v>378</v>
      </c>
      <c r="P135">
        <f>IF(Tabel1[[#This Row],[Beschikte productie per jaar '[MWh']]]&gt;14.25,1,0)</f>
        <v>0</v>
      </c>
      <c r="Q135" s="2" t="str">
        <f>VLOOKUP(Tabel1[[#This Row],[Plaats lokatie]],stadgem,4,0)</f>
        <v>Meppel</v>
      </c>
    </row>
    <row r="136" spans="1:17" hidden="1" x14ac:dyDescent="0.25">
      <c r="A136" t="s">
        <v>369</v>
      </c>
      <c r="B136" t="s">
        <v>665</v>
      </c>
      <c r="C136" t="s">
        <v>371</v>
      </c>
      <c r="D136" t="s">
        <v>372</v>
      </c>
      <c r="E136" t="s">
        <v>373</v>
      </c>
      <c r="F136" t="s">
        <v>373</v>
      </c>
      <c r="G136" t="s">
        <v>666</v>
      </c>
      <c r="H136" t="s">
        <v>667</v>
      </c>
      <c r="I136" t="s">
        <v>376</v>
      </c>
      <c r="J136" s="33">
        <v>3.5000000000000001E-3</v>
      </c>
      <c r="K136" s="33">
        <v>2.9750000000000001</v>
      </c>
      <c r="L136">
        <v>15</v>
      </c>
      <c r="M136">
        <v>15871.07</v>
      </c>
      <c r="N136" t="s">
        <v>377</v>
      </c>
      <c r="O136" t="s">
        <v>378</v>
      </c>
      <c r="P136">
        <f>IF(Tabel1[[#This Row],[Beschikte productie per jaar '[MWh']]]&gt;14.25,1,0)</f>
        <v>0</v>
      </c>
      <c r="Q136" s="2" t="str">
        <f>VLOOKUP(Tabel1[[#This Row],[Plaats lokatie]],stadgem,4,0)</f>
        <v>Borger-Odoorn</v>
      </c>
    </row>
    <row r="137" spans="1:17" hidden="1" x14ac:dyDescent="0.25">
      <c r="A137" t="s">
        <v>369</v>
      </c>
      <c r="B137" t="s">
        <v>668</v>
      </c>
      <c r="C137" t="s">
        <v>371</v>
      </c>
      <c r="D137" t="s">
        <v>372</v>
      </c>
      <c r="E137" t="s">
        <v>373</v>
      </c>
      <c r="F137" t="s">
        <v>373</v>
      </c>
      <c r="G137" t="s">
        <v>669</v>
      </c>
      <c r="H137" t="s">
        <v>670</v>
      </c>
      <c r="I137" t="s">
        <v>376</v>
      </c>
      <c r="J137" s="33">
        <v>2.7039999999999998E-3</v>
      </c>
      <c r="K137" s="33">
        <v>2.298</v>
      </c>
      <c r="L137">
        <v>15</v>
      </c>
      <c r="M137">
        <v>12192.5</v>
      </c>
      <c r="N137" t="s">
        <v>377</v>
      </c>
      <c r="O137" t="s">
        <v>378</v>
      </c>
      <c r="P137">
        <f>IF(Tabel1[[#This Row],[Beschikte productie per jaar '[MWh']]]&gt;14.25,1,0)</f>
        <v>0</v>
      </c>
      <c r="Q137" s="2" t="str">
        <f>VLOOKUP(Tabel1[[#This Row],[Plaats lokatie]],stadgem,4,0)</f>
        <v>Aa en Hunze</v>
      </c>
    </row>
    <row r="138" spans="1:17" hidden="1" x14ac:dyDescent="0.25">
      <c r="A138" t="s">
        <v>369</v>
      </c>
      <c r="B138" t="s">
        <v>671</v>
      </c>
      <c r="C138" t="s">
        <v>371</v>
      </c>
      <c r="D138" t="s">
        <v>372</v>
      </c>
      <c r="E138" t="s">
        <v>373</v>
      </c>
      <c r="F138" t="s">
        <v>373</v>
      </c>
      <c r="G138" t="s">
        <v>672</v>
      </c>
      <c r="H138" t="s">
        <v>673</v>
      </c>
      <c r="I138" t="s">
        <v>376</v>
      </c>
      <c r="J138" s="33">
        <v>1.8E-3</v>
      </c>
      <c r="K138" s="33">
        <v>1.53</v>
      </c>
      <c r="L138">
        <v>15</v>
      </c>
      <c r="M138">
        <v>8146.45</v>
      </c>
      <c r="N138" t="s">
        <v>377</v>
      </c>
      <c r="O138" t="s">
        <v>378</v>
      </c>
      <c r="P138">
        <f>IF(Tabel1[[#This Row],[Beschikte productie per jaar '[MWh']]]&gt;14.25,1,0)</f>
        <v>0</v>
      </c>
      <c r="Q138" s="2" t="str">
        <f>VLOOKUP(Tabel1[[#This Row],[Plaats lokatie]],stadgem,4,0)</f>
        <v>Aa en Hunze</v>
      </c>
    </row>
    <row r="139" spans="1:17" hidden="1" x14ac:dyDescent="0.25">
      <c r="A139" t="s">
        <v>674</v>
      </c>
      <c r="B139" t="s">
        <v>675</v>
      </c>
      <c r="C139" t="s">
        <v>371</v>
      </c>
      <c r="D139" t="s">
        <v>676</v>
      </c>
      <c r="E139" t="s">
        <v>373</v>
      </c>
      <c r="F139" t="s">
        <v>373</v>
      </c>
      <c r="G139" t="s">
        <v>677</v>
      </c>
      <c r="H139" t="s">
        <v>678</v>
      </c>
      <c r="I139" t="s">
        <v>376</v>
      </c>
      <c r="J139" s="33">
        <v>4.3E-3</v>
      </c>
      <c r="K139" s="33">
        <v>3.6550000000000002</v>
      </c>
      <c r="L139">
        <v>15</v>
      </c>
      <c r="M139">
        <v>16960.560000000001</v>
      </c>
      <c r="N139" t="s">
        <v>377</v>
      </c>
      <c r="O139" t="s">
        <v>378</v>
      </c>
      <c r="P139">
        <f>IF(Tabel1[[#This Row],[Beschikte productie per jaar '[MWh']]]&gt;14.25,1,0)</f>
        <v>0</v>
      </c>
      <c r="Q139" s="2" t="str">
        <f>VLOOKUP(Tabel1[[#This Row],[Plaats lokatie]],stadgem,4,0)</f>
        <v>Emmen</v>
      </c>
    </row>
    <row r="140" spans="1:17" hidden="1" x14ac:dyDescent="0.25">
      <c r="A140" t="s">
        <v>674</v>
      </c>
      <c r="B140" t="s">
        <v>679</v>
      </c>
      <c r="C140" t="s">
        <v>371</v>
      </c>
      <c r="D140" t="s">
        <v>676</v>
      </c>
      <c r="E140" t="s">
        <v>373</v>
      </c>
      <c r="F140" t="s">
        <v>373</v>
      </c>
      <c r="G140" t="s">
        <v>546</v>
      </c>
      <c r="H140" t="s">
        <v>547</v>
      </c>
      <c r="I140" t="s">
        <v>376</v>
      </c>
      <c r="J140" s="33">
        <v>3.5999999999999999E-3</v>
      </c>
      <c r="K140" s="33">
        <v>3.06</v>
      </c>
      <c r="L140">
        <v>15</v>
      </c>
      <c r="M140">
        <v>14241.13</v>
      </c>
      <c r="N140" t="s">
        <v>377</v>
      </c>
      <c r="O140" t="s">
        <v>378</v>
      </c>
      <c r="P140">
        <f>IF(Tabel1[[#This Row],[Beschikte productie per jaar '[MWh']]]&gt;14.25,1,0)</f>
        <v>0</v>
      </c>
      <c r="Q140" s="2" t="str">
        <f>VLOOKUP(Tabel1[[#This Row],[Plaats lokatie]],stadgem,4,0)</f>
        <v>Coevorden</v>
      </c>
    </row>
    <row r="141" spans="1:17" hidden="1" x14ac:dyDescent="0.25">
      <c r="A141" t="s">
        <v>674</v>
      </c>
      <c r="B141" t="s">
        <v>680</v>
      </c>
      <c r="C141" t="s">
        <v>371</v>
      </c>
      <c r="D141" t="s">
        <v>676</v>
      </c>
      <c r="E141" t="s">
        <v>373</v>
      </c>
      <c r="F141" t="s">
        <v>373</v>
      </c>
      <c r="G141" t="s">
        <v>542</v>
      </c>
      <c r="H141" t="s">
        <v>543</v>
      </c>
      <c r="I141" t="s">
        <v>376</v>
      </c>
      <c r="J141" s="33">
        <v>1.4999999999999999E-2</v>
      </c>
      <c r="K141" s="33">
        <v>12.75</v>
      </c>
      <c r="L141">
        <v>15</v>
      </c>
      <c r="M141">
        <v>60887.55</v>
      </c>
      <c r="N141" t="s">
        <v>377</v>
      </c>
      <c r="O141" t="s">
        <v>378</v>
      </c>
      <c r="P141">
        <f>IF(Tabel1[[#This Row],[Beschikte productie per jaar '[MWh']]]&gt;14.25,1,0)</f>
        <v>0</v>
      </c>
      <c r="Q141" s="2" t="str">
        <f>VLOOKUP(Tabel1[[#This Row],[Plaats lokatie]],stadgem,4,0)</f>
        <v>Emmen</v>
      </c>
    </row>
    <row r="142" spans="1:17" hidden="1" x14ac:dyDescent="0.25">
      <c r="A142" t="s">
        <v>674</v>
      </c>
      <c r="B142" t="s">
        <v>681</v>
      </c>
      <c r="C142" t="s">
        <v>371</v>
      </c>
      <c r="D142" t="s">
        <v>676</v>
      </c>
      <c r="E142" t="s">
        <v>373</v>
      </c>
      <c r="F142" t="s">
        <v>373</v>
      </c>
      <c r="G142" t="s">
        <v>669</v>
      </c>
      <c r="H142" t="s">
        <v>670</v>
      </c>
      <c r="I142" t="s">
        <v>376</v>
      </c>
      <c r="J142" s="33">
        <v>1.119E-2</v>
      </c>
      <c r="K142" s="33">
        <v>9.5120000000000005</v>
      </c>
      <c r="L142">
        <v>15</v>
      </c>
      <c r="M142">
        <v>44625.75</v>
      </c>
      <c r="N142" t="s">
        <v>377</v>
      </c>
      <c r="O142" t="s">
        <v>378</v>
      </c>
      <c r="P142">
        <f>IF(Tabel1[[#This Row],[Beschikte productie per jaar '[MWh']]]&gt;14.25,1,0)</f>
        <v>0</v>
      </c>
      <c r="Q142" s="2" t="str">
        <f>VLOOKUP(Tabel1[[#This Row],[Plaats lokatie]],stadgem,4,0)</f>
        <v>Aa en Hunze</v>
      </c>
    </row>
    <row r="143" spans="1:17" hidden="1" x14ac:dyDescent="0.25">
      <c r="A143" t="s">
        <v>674</v>
      </c>
      <c r="B143" t="s">
        <v>682</v>
      </c>
      <c r="C143" t="s">
        <v>371</v>
      </c>
      <c r="D143" t="s">
        <v>676</v>
      </c>
      <c r="E143" t="s">
        <v>373</v>
      </c>
      <c r="F143" t="s">
        <v>373</v>
      </c>
      <c r="G143" t="s">
        <v>669</v>
      </c>
      <c r="H143" t="s">
        <v>670</v>
      </c>
      <c r="I143" t="s">
        <v>376</v>
      </c>
      <c r="J143" s="33">
        <v>4.1999999999999997E-3</v>
      </c>
      <c r="K143" s="33">
        <v>3.57</v>
      </c>
      <c r="L143">
        <v>15</v>
      </c>
      <c r="M143">
        <v>16979.59</v>
      </c>
      <c r="N143" t="s">
        <v>377</v>
      </c>
      <c r="O143" t="s">
        <v>378</v>
      </c>
      <c r="P143">
        <f>IF(Tabel1[[#This Row],[Beschikte productie per jaar '[MWh']]]&gt;14.25,1,0)</f>
        <v>0</v>
      </c>
      <c r="Q143" s="2" t="str">
        <f>VLOOKUP(Tabel1[[#This Row],[Plaats lokatie]],stadgem,4,0)</f>
        <v>Aa en Hunze</v>
      </c>
    </row>
    <row r="144" spans="1:17" hidden="1" x14ac:dyDescent="0.25">
      <c r="A144" t="s">
        <v>674</v>
      </c>
      <c r="B144" t="s">
        <v>683</v>
      </c>
      <c r="C144" t="s">
        <v>371</v>
      </c>
      <c r="D144" t="s">
        <v>676</v>
      </c>
      <c r="E144" t="s">
        <v>373</v>
      </c>
      <c r="F144" t="s">
        <v>373</v>
      </c>
      <c r="G144" t="s">
        <v>459</v>
      </c>
      <c r="H144" t="s">
        <v>460</v>
      </c>
      <c r="I144" t="s">
        <v>376</v>
      </c>
      <c r="J144" s="33">
        <v>1.4999999999999999E-2</v>
      </c>
      <c r="K144" s="33">
        <v>12.75</v>
      </c>
      <c r="L144">
        <v>15</v>
      </c>
      <c r="M144">
        <v>60507.26</v>
      </c>
      <c r="N144" t="s">
        <v>377</v>
      </c>
      <c r="O144" t="s">
        <v>378</v>
      </c>
      <c r="P144">
        <f>IF(Tabel1[[#This Row],[Beschikte productie per jaar '[MWh']]]&gt;14.25,1,0)</f>
        <v>0</v>
      </c>
      <c r="Q144" s="2" t="str">
        <f>VLOOKUP(Tabel1[[#This Row],[Plaats lokatie]],stadgem,4,0)</f>
        <v>Westerveld</v>
      </c>
    </row>
    <row r="145" spans="1:17" hidden="1" x14ac:dyDescent="0.25">
      <c r="A145" t="s">
        <v>674</v>
      </c>
      <c r="B145" t="s">
        <v>684</v>
      </c>
      <c r="C145" t="s">
        <v>371</v>
      </c>
      <c r="D145" t="s">
        <v>685</v>
      </c>
      <c r="E145" t="s">
        <v>686</v>
      </c>
      <c r="F145" t="s">
        <v>687</v>
      </c>
      <c r="G145" t="s">
        <v>688</v>
      </c>
      <c r="H145" t="s">
        <v>460</v>
      </c>
      <c r="I145" t="s">
        <v>376</v>
      </c>
      <c r="J145" s="33">
        <v>2.9919999999999999E-2</v>
      </c>
      <c r="K145" s="33">
        <v>25.432000000000002</v>
      </c>
      <c r="L145">
        <v>15</v>
      </c>
      <c r="M145">
        <v>154166.19</v>
      </c>
      <c r="N145" t="s">
        <v>377</v>
      </c>
      <c r="O145" t="s">
        <v>378</v>
      </c>
      <c r="P145">
        <f>IF(Tabel1[[#This Row],[Beschikte productie per jaar '[MWh']]]&gt;14.25,1,0)</f>
        <v>1</v>
      </c>
      <c r="Q145" s="2" t="str">
        <f>VLOOKUP(Tabel1[[#This Row],[Plaats lokatie]],stadgem,4,0)</f>
        <v>Westerveld</v>
      </c>
    </row>
    <row r="146" spans="1:17" hidden="1" x14ac:dyDescent="0.25">
      <c r="A146" t="s">
        <v>674</v>
      </c>
      <c r="B146" t="s">
        <v>689</v>
      </c>
      <c r="C146" t="s">
        <v>371</v>
      </c>
      <c r="D146" t="s">
        <v>676</v>
      </c>
      <c r="E146" t="s">
        <v>373</v>
      </c>
      <c r="F146" t="s">
        <v>373</v>
      </c>
      <c r="G146" t="s">
        <v>537</v>
      </c>
      <c r="H146" t="s">
        <v>469</v>
      </c>
      <c r="I146" t="s">
        <v>376</v>
      </c>
      <c r="J146" s="33">
        <v>3.5999999999999999E-3</v>
      </c>
      <c r="K146" s="33">
        <v>3.06</v>
      </c>
      <c r="L146">
        <v>15</v>
      </c>
      <c r="M146">
        <v>14732.7</v>
      </c>
      <c r="N146" t="s">
        <v>377</v>
      </c>
      <c r="O146" t="s">
        <v>378</v>
      </c>
      <c r="P146">
        <f>IF(Tabel1[[#This Row],[Beschikte productie per jaar '[MWh']]]&gt;14.25,1,0)</f>
        <v>0</v>
      </c>
      <c r="Q146" s="2" t="str">
        <f>VLOOKUP(Tabel1[[#This Row],[Plaats lokatie]],stadgem,4,0)</f>
        <v>Coevorden</v>
      </c>
    </row>
    <row r="147" spans="1:17" hidden="1" x14ac:dyDescent="0.25">
      <c r="A147" t="s">
        <v>674</v>
      </c>
      <c r="B147" t="s">
        <v>690</v>
      </c>
      <c r="C147" t="s">
        <v>371</v>
      </c>
      <c r="D147" t="s">
        <v>676</v>
      </c>
      <c r="E147" t="s">
        <v>373</v>
      </c>
      <c r="F147" t="s">
        <v>373</v>
      </c>
      <c r="G147" t="s">
        <v>529</v>
      </c>
      <c r="H147" t="s">
        <v>530</v>
      </c>
      <c r="I147" t="s">
        <v>376</v>
      </c>
      <c r="J147" s="33">
        <v>2.8E-3</v>
      </c>
      <c r="K147" s="33">
        <v>2.3800000000000003</v>
      </c>
      <c r="L147">
        <v>15</v>
      </c>
      <c r="M147">
        <v>11179.44</v>
      </c>
      <c r="N147" t="s">
        <v>377</v>
      </c>
      <c r="O147" t="s">
        <v>378</v>
      </c>
      <c r="P147">
        <f>IF(Tabel1[[#This Row],[Beschikte productie per jaar '[MWh']]]&gt;14.25,1,0)</f>
        <v>0</v>
      </c>
      <c r="Q147" s="2" t="str">
        <f>VLOOKUP(Tabel1[[#This Row],[Plaats lokatie]],stadgem,4,0)</f>
        <v>Aa en Hunze</v>
      </c>
    </row>
    <row r="148" spans="1:17" hidden="1" x14ac:dyDescent="0.25">
      <c r="A148" t="s">
        <v>674</v>
      </c>
      <c r="B148" t="s">
        <v>691</v>
      </c>
      <c r="C148" t="s">
        <v>371</v>
      </c>
      <c r="D148" t="s">
        <v>676</v>
      </c>
      <c r="E148" t="s">
        <v>373</v>
      </c>
      <c r="F148" t="s">
        <v>373</v>
      </c>
      <c r="G148" t="s">
        <v>692</v>
      </c>
      <c r="H148" t="s">
        <v>693</v>
      </c>
      <c r="I148" t="s">
        <v>376</v>
      </c>
      <c r="J148" s="33">
        <v>1.24E-2</v>
      </c>
      <c r="K148" s="33">
        <v>10.54</v>
      </c>
      <c r="L148">
        <v>15</v>
      </c>
      <c r="M148">
        <v>50887.64</v>
      </c>
      <c r="N148" t="s">
        <v>377</v>
      </c>
      <c r="O148" t="s">
        <v>378</v>
      </c>
      <c r="P148">
        <f>IF(Tabel1[[#This Row],[Beschikte productie per jaar '[MWh']]]&gt;14.25,1,0)</f>
        <v>0</v>
      </c>
      <c r="Q148" s="2" t="str">
        <f>VLOOKUP(Tabel1[[#This Row],[Plaats lokatie]],stadgem,4,0)</f>
        <v>Borger-Odoorn</v>
      </c>
    </row>
    <row r="149" spans="1:17" hidden="1" x14ac:dyDescent="0.25">
      <c r="A149" t="s">
        <v>674</v>
      </c>
      <c r="B149" t="s">
        <v>694</v>
      </c>
      <c r="C149" t="s">
        <v>371</v>
      </c>
      <c r="D149" t="s">
        <v>676</v>
      </c>
      <c r="E149" t="s">
        <v>373</v>
      </c>
      <c r="F149" t="s">
        <v>373</v>
      </c>
      <c r="G149" t="s">
        <v>695</v>
      </c>
      <c r="H149" t="s">
        <v>696</v>
      </c>
      <c r="I149" t="s">
        <v>376</v>
      </c>
      <c r="J149" s="33">
        <v>1.4999999999999999E-2</v>
      </c>
      <c r="K149" s="33">
        <v>12.75</v>
      </c>
      <c r="L149">
        <v>15</v>
      </c>
      <c r="M149">
        <v>59440.5</v>
      </c>
      <c r="N149" t="s">
        <v>377</v>
      </c>
      <c r="O149" t="s">
        <v>378</v>
      </c>
      <c r="P149">
        <f>IF(Tabel1[[#This Row],[Beschikte productie per jaar '[MWh']]]&gt;14.25,1,0)</f>
        <v>0</v>
      </c>
      <c r="Q149" s="2" t="str">
        <f>VLOOKUP(Tabel1[[#This Row],[Plaats lokatie]],stadgem,4,0)</f>
        <v>Emmen</v>
      </c>
    </row>
    <row r="150" spans="1:17" hidden="1" x14ac:dyDescent="0.25">
      <c r="A150" t="s">
        <v>674</v>
      </c>
      <c r="B150" t="s">
        <v>697</v>
      </c>
      <c r="C150" t="s">
        <v>371</v>
      </c>
      <c r="D150" t="s">
        <v>676</v>
      </c>
      <c r="E150" t="s">
        <v>373</v>
      </c>
      <c r="F150" t="s">
        <v>373</v>
      </c>
      <c r="G150" t="s">
        <v>487</v>
      </c>
      <c r="H150" t="s">
        <v>397</v>
      </c>
      <c r="I150" t="s">
        <v>376</v>
      </c>
      <c r="J150" s="33">
        <v>1.2999999999999999E-3</v>
      </c>
      <c r="K150" s="33">
        <v>1.105</v>
      </c>
      <c r="L150">
        <v>15</v>
      </c>
      <c r="M150">
        <v>5166.82</v>
      </c>
      <c r="N150" t="s">
        <v>377</v>
      </c>
      <c r="O150" t="s">
        <v>378</v>
      </c>
      <c r="P150">
        <f>IF(Tabel1[[#This Row],[Beschikte productie per jaar '[MWh']]]&gt;14.25,1,0)</f>
        <v>0</v>
      </c>
      <c r="Q150" s="2" t="str">
        <f>VLOOKUP(Tabel1[[#This Row],[Plaats lokatie]],stadgem,4,0)</f>
        <v>Meppel</v>
      </c>
    </row>
    <row r="151" spans="1:17" hidden="1" x14ac:dyDescent="0.25">
      <c r="A151" t="s">
        <v>674</v>
      </c>
      <c r="B151" t="s">
        <v>698</v>
      </c>
      <c r="C151" t="s">
        <v>371</v>
      </c>
      <c r="D151" t="s">
        <v>676</v>
      </c>
      <c r="E151" t="s">
        <v>373</v>
      </c>
      <c r="F151" t="s">
        <v>373</v>
      </c>
      <c r="G151" t="s">
        <v>699</v>
      </c>
      <c r="H151" t="s">
        <v>700</v>
      </c>
      <c r="I151" t="s">
        <v>376</v>
      </c>
      <c r="J151" s="33">
        <v>1.4999999999999999E-2</v>
      </c>
      <c r="K151" s="33">
        <v>12.75</v>
      </c>
      <c r="L151">
        <v>15</v>
      </c>
      <c r="M151">
        <v>61257.38</v>
      </c>
      <c r="N151" t="s">
        <v>377</v>
      </c>
      <c r="O151" t="s">
        <v>378</v>
      </c>
      <c r="P151">
        <f>IF(Tabel1[[#This Row],[Beschikte productie per jaar '[MWh']]]&gt;14.25,1,0)</f>
        <v>0</v>
      </c>
      <c r="Q151" s="2" t="str">
        <f>VLOOKUP(Tabel1[[#This Row],[Plaats lokatie]],stadgem,4,0)</f>
        <v>Coevorden</v>
      </c>
    </row>
    <row r="152" spans="1:17" hidden="1" x14ac:dyDescent="0.25">
      <c r="A152" t="s">
        <v>674</v>
      </c>
      <c r="B152" t="s">
        <v>701</v>
      </c>
      <c r="C152" t="s">
        <v>371</v>
      </c>
      <c r="D152" t="s">
        <v>685</v>
      </c>
      <c r="E152" t="s">
        <v>373</v>
      </c>
      <c r="F152" t="s">
        <v>373</v>
      </c>
      <c r="G152" t="s">
        <v>702</v>
      </c>
      <c r="H152" t="s">
        <v>703</v>
      </c>
      <c r="I152" t="s">
        <v>376</v>
      </c>
      <c r="J152" s="33">
        <v>0.1</v>
      </c>
      <c r="K152" s="33">
        <v>85</v>
      </c>
      <c r="L152">
        <v>15</v>
      </c>
      <c r="M152">
        <v>503102.94</v>
      </c>
      <c r="N152" t="s">
        <v>377</v>
      </c>
      <c r="O152" t="s">
        <v>378</v>
      </c>
      <c r="P152">
        <f>IF(Tabel1[[#This Row],[Beschikte productie per jaar '[MWh']]]&gt;14.25,1,0)</f>
        <v>1</v>
      </c>
      <c r="Q152" s="2" t="str">
        <f>VLOOKUP(Tabel1[[#This Row],[Plaats lokatie]],stadgem,4,0)</f>
        <v>Coevorden</v>
      </c>
    </row>
    <row r="153" spans="1:17" hidden="1" x14ac:dyDescent="0.25">
      <c r="A153" t="s">
        <v>674</v>
      </c>
      <c r="B153" t="s">
        <v>704</v>
      </c>
      <c r="C153" t="s">
        <v>371</v>
      </c>
      <c r="D153" t="s">
        <v>685</v>
      </c>
      <c r="E153" t="s">
        <v>705</v>
      </c>
      <c r="F153" t="s">
        <v>706</v>
      </c>
      <c r="G153" t="s">
        <v>707</v>
      </c>
      <c r="H153" t="s">
        <v>708</v>
      </c>
      <c r="I153" t="s">
        <v>376</v>
      </c>
      <c r="J153" s="33">
        <v>0.1</v>
      </c>
      <c r="K153" s="33">
        <v>85</v>
      </c>
      <c r="L153">
        <v>15</v>
      </c>
      <c r="M153">
        <v>517501.25</v>
      </c>
      <c r="N153" t="s">
        <v>377</v>
      </c>
      <c r="O153" t="s">
        <v>378</v>
      </c>
      <c r="P153">
        <f>IF(Tabel1[[#This Row],[Beschikte productie per jaar '[MWh']]]&gt;14.25,1,0)</f>
        <v>1</v>
      </c>
      <c r="Q153" s="2" t="str">
        <f>VLOOKUP(Tabel1[[#This Row],[Plaats lokatie]],stadgem,4,0)</f>
        <v>Coevorden</v>
      </c>
    </row>
    <row r="154" spans="1:17" hidden="1" x14ac:dyDescent="0.25">
      <c r="A154" t="s">
        <v>674</v>
      </c>
      <c r="B154" t="s">
        <v>709</v>
      </c>
      <c r="C154" t="s">
        <v>371</v>
      </c>
      <c r="D154" t="s">
        <v>676</v>
      </c>
      <c r="E154" t="s">
        <v>373</v>
      </c>
      <c r="F154" t="s">
        <v>373</v>
      </c>
      <c r="G154" t="s">
        <v>710</v>
      </c>
      <c r="H154" t="s">
        <v>711</v>
      </c>
      <c r="I154" t="s">
        <v>376</v>
      </c>
      <c r="J154" s="33">
        <v>1.4999999999999999E-2</v>
      </c>
      <c r="K154" s="33">
        <v>12.75</v>
      </c>
      <c r="L154">
        <v>15</v>
      </c>
      <c r="M154">
        <v>60562.79</v>
      </c>
      <c r="N154" t="s">
        <v>377</v>
      </c>
      <c r="O154" t="s">
        <v>378</v>
      </c>
      <c r="P154">
        <f>IF(Tabel1[[#This Row],[Beschikte productie per jaar '[MWh']]]&gt;14.25,1,0)</f>
        <v>0</v>
      </c>
      <c r="Q154" s="2" t="str">
        <f>VLOOKUP(Tabel1[[#This Row],[Plaats lokatie]],stadgem,4,0)</f>
        <v>Borger-Odoorn</v>
      </c>
    </row>
    <row r="155" spans="1:17" hidden="1" x14ac:dyDescent="0.25">
      <c r="A155" t="s">
        <v>674</v>
      </c>
      <c r="B155" t="s">
        <v>712</v>
      </c>
      <c r="C155" t="s">
        <v>371</v>
      </c>
      <c r="D155" t="s">
        <v>676</v>
      </c>
      <c r="E155" t="s">
        <v>373</v>
      </c>
      <c r="F155" t="s">
        <v>373</v>
      </c>
      <c r="G155" t="s">
        <v>713</v>
      </c>
      <c r="H155" t="s">
        <v>714</v>
      </c>
      <c r="I155" t="s">
        <v>376</v>
      </c>
      <c r="J155" s="33">
        <v>1.4999999999999999E-2</v>
      </c>
      <c r="K155" s="33">
        <v>12.75</v>
      </c>
      <c r="L155">
        <v>15</v>
      </c>
      <c r="M155">
        <v>56241.67</v>
      </c>
      <c r="N155" t="s">
        <v>377</v>
      </c>
      <c r="O155" t="s">
        <v>378</v>
      </c>
      <c r="P155">
        <f>IF(Tabel1[[#This Row],[Beschikte productie per jaar '[MWh']]]&gt;14.25,1,0)</f>
        <v>0</v>
      </c>
      <c r="Q155" s="2" t="str">
        <f>VLOOKUP(Tabel1[[#This Row],[Plaats lokatie]],stadgem,4,0)</f>
        <v>De Wolden</v>
      </c>
    </row>
    <row r="156" spans="1:17" hidden="1" x14ac:dyDescent="0.25">
      <c r="A156" t="s">
        <v>674</v>
      </c>
      <c r="B156" t="s">
        <v>715</v>
      </c>
      <c r="C156" t="s">
        <v>371</v>
      </c>
      <c r="D156" t="s">
        <v>676</v>
      </c>
      <c r="E156" t="s">
        <v>373</v>
      </c>
      <c r="F156" t="s">
        <v>373</v>
      </c>
      <c r="G156" t="s">
        <v>542</v>
      </c>
      <c r="H156" t="s">
        <v>543</v>
      </c>
      <c r="I156" t="s">
        <v>376</v>
      </c>
      <c r="J156" s="33">
        <v>1.4999999999999999E-2</v>
      </c>
      <c r="K156" s="33">
        <v>12.75</v>
      </c>
      <c r="L156">
        <v>15</v>
      </c>
      <c r="M156">
        <v>61414.7</v>
      </c>
      <c r="N156" t="s">
        <v>377</v>
      </c>
      <c r="O156" t="s">
        <v>378</v>
      </c>
      <c r="P156">
        <f>IF(Tabel1[[#This Row],[Beschikte productie per jaar '[MWh']]]&gt;14.25,1,0)</f>
        <v>0</v>
      </c>
      <c r="Q156" s="2" t="str">
        <f>VLOOKUP(Tabel1[[#This Row],[Plaats lokatie]],stadgem,4,0)</f>
        <v>Emmen</v>
      </c>
    </row>
    <row r="157" spans="1:17" hidden="1" x14ac:dyDescent="0.25">
      <c r="A157" t="s">
        <v>674</v>
      </c>
      <c r="B157" t="s">
        <v>716</v>
      </c>
      <c r="C157" t="s">
        <v>371</v>
      </c>
      <c r="D157" t="s">
        <v>676</v>
      </c>
      <c r="E157" t="s">
        <v>717</v>
      </c>
      <c r="F157" t="s">
        <v>440</v>
      </c>
      <c r="G157" t="s">
        <v>441</v>
      </c>
      <c r="H157" t="s">
        <v>413</v>
      </c>
      <c r="I157" t="s">
        <v>376</v>
      </c>
      <c r="J157" s="33">
        <v>1.4999999999999999E-2</v>
      </c>
      <c r="K157" s="33">
        <v>12.75</v>
      </c>
      <c r="L157">
        <v>15</v>
      </c>
      <c r="M157">
        <v>60222.7</v>
      </c>
      <c r="N157" t="s">
        <v>377</v>
      </c>
      <c r="O157" t="s">
        <v>378</v>
      </c>
      <c r="P157">
        <f>IF(Tabel1[[#This Row],[Beschikte productie per jaar '[MWh']]]&gt;14.25,1,0)</f>
        <v>0</v>
      </c>
      <c r="Q157" s="2" t="str">
        <f>VLOOKUP(Tabel1[[#This Row],[Plaats lokatie]],stadgem,4,0)</f>
        <v>Aa en Hunze</v>
      </c>
    </row>
    <row r="158" spans="1:17" hidden="1" x14ac:dyDescent="0.25">
      <c r="A158" t="s">
        <v>674</v>
      </c>
      <c r="B158" t="s">
        <v>718</v>
      </c>
      <c r="C158" t="s">
        <v>371</v>
      </c>
      <c r="D158" t="s">
        <v>676</v>
      </c>
      <c r="E158" t="s">
        <v>373</v>
      </c>
      <c r="F158" t="s">
        <v>373</v>
      </c>
      <c r="G158" t="s">
        <v>719</v>
      </c>
      <c r="H158" t="s">
        <v>720</v>
      </c>
      <c r="I158" t="s">
        <v>376</v>
      </c>
      <c r="J158" s="33">
        <v>1.4999999999999999E-2</v>
      </c>
      <c r="K158" s="33">
        <v>12.75</v>
      </c>
      <c r="L158">
        <v>15</v>
      </c>
      <c r="M158">
        <v>55677.17</v>
      </c>
      <c r="N158" t="s">
        <v>377</v>
      </c>
      <c r="O158" t="s">
        <v>378</v>
      </c>
      <c r="P158">
        <f>IF(Tabel1[[#This Row],[Beschikte productie per jaar '[MWh']]]&gt;14.25,1,0)</f>
        <v>0</v>
      </c>
      <c r="Q158" s="2" t="str">
        <f>VLOOKUP(Tabel1[[#This Row],[Plaats lokatie]],stadgem,4,0)</f>
        <v>Aa en Hunze</v>
      </c>
    </row>
    <row r="159" spans="1:17" hidden="1" x14ac:dyDescent="0.25">
      <c r="A159" t="s">
        <v>674</v>
      </c>
      <c r="B159" t="s">
        <v>721</v>
      </c>
      <c r="C159" t="s">
        <v>371</v>
      </c>
      <c r="D159" t="s">
        <v>676</v>
      </c>
      <c r="E159" t="s">
        <v>373</v>
      </c>
      <c r="F159" t="s">
        <v>373</v>
      </c>
      <c r="G159" t="s">
        <v>626</v>
      </c>
      <c r="H159" t="s">
        <v>627</v>
      </c>
      <c r="I159" t="s">
        <v>376</v>
      </c>
      <c r="J159" s="33">
        <v>1.1999999999999999E-3</v>
      </c>
      <c r="K159" s="33">
        <v>1.02</v>
      </c>
      <c r="L159">
        <v>15</v>
      </c>
      <c r="M159">
        <v>4876.2</v>
      </c>
      <c r="N159" t="s">
        <v>377</v>
      </c>
      <c r="O159" t="s">
        <v>378</v>
      </c>
      <c r="P159">
        <f>IF(Tabel1[[#This Row],[Beschikte productie per jaar '[MWh']]]&gt;14.25,1,0)</f>
        <v>0</v>
      </c>
      <c r="Q159" s="2" t="str">
        <f>VLOOKUP(Tabel1[[#This Row],[Plaats lokatie]],stadgem,4,0)</f>
        <v>Borger-Odoorn</v>
      </c>
    </row>
    <row r="160" spans="1:17" hidden="1" x14ac:dyDescent="0.25">
      <c r="A160" t="s">
        <v>674</v>
      </c>
      <c r="B160" t="s">
        <v>722</v>
      </c>
      <c r="C160" t="s">
        <v>371</v>
      </c>
      <c r="D160" t="s">
        <v>685</v>
      </c>
      <c r="E160" t="s">
        <v>373</v>
      </c>
      <c r="F160" t="s">
        <v>373</v>
      </c>
      <c r="G160" t="s">
        <v>723</v>
      </c>
      <c r="H160" t="s">
        <v>724</v>
      </c>
      <c r="I160" t="s">
        <v>376</v>
      </c>
      <c r="J160" s="33">
        <v>9.9360000000000004E-2</v>
      </c>
      <c r="K160" s="33">
        <v>84.455999999999989</v>
      </c>
      <c r="L160">
        <v>15</v>
      </c>
      <c r="M160">
        <v>470981.92</v>
      </c>
      <c r="N160" t="s">
        <v>377</v>
      </c>
      <c r="O160" t="s">
        <v>378</v>
      </c>
      <c r="P160">
        <f>IF(Tabel1[[#This Row],[Beschikte productie per jaar '[MWh']]]&gt;14.25,1,0)</f>
        <v>1</v>
      </c>
      <c r="Q160" s="2" t="str">
        <f>VLOOKUP(Tabel1[[#This Row],[Plaats lokatie]],stadgem,4,0)</f>
        <v>Coevorden</v>
      </c>
    </row>
    <row r="161" spans="1:17" hidden="1" x14ac:dyDescent="0.25">
      <c r="A161" t="s">
        <v>674</v>
      </c>
      <c r="B161" t="s">
        <v>725</v>
      </c>
      <c r="C161" t="s">
        <v>371</v>
      </c>
      <c r="D161" t="s">
        <v>676</v>
      </c>
      <c r="E161" t="s">
        <v>373</v>
      </c>
      <c r="F161" t="s">
        <v>373</v>
      </c>
      <c r="G161" t="s">
        <v>726</v>
      </c>
      <c r="H161" t="s">
        <v>727</v>
      </c>
      <c r="I161" t="s">
        <v>376</v>
      </c>
      <c r="J161" s="33">
        <v>1.4999999999999999E-2</v>
      </c>
      <c r="K161" s="33">
        <v>12.75</v>
      </c>
      <c r="L161">
        <v>15</v>
      </c>
      <c r="M161">
        <v>61466.73</v>
      </c>
      <c r="N161" t="s">
        <v>377</v>
      </c>
      <c r="O161" t="s">
        <v>378</v>
      </c>
      <c r="P161">
        <f>IF(Tabel1[[#This Row],[Beschikte productie per jaar '[MWh']]]&gt;14.25,1,0)</f>
        <v>0</v>
      </c>
      <c r="Q161" s="2" t="str">
        <f>VLOOKUP(Tabel1[[#This Row],[Plaats lokatie]],stadgem,4,0)</f>
        <v>Coevorden</v>
      </c>
    </row>
    <row r="162" spans="1:17" hidden="1" x14ac:dyDescent="0.25">
      <c r="A162" t="s">
        <v>674</v>
      </c>
      <c r="B162" t="s">
        <v>728</v>
      </c>
      <c r="C162" t="s">
        <v>371</v>
      </c>
      <c r="D162" t="s">
        <v>676</v>
      </c>
      <c r="E162" t="s">
        <v>373</v>
      </c>
      <c r="F162" t="s">
        <v>373</v>
      </c>
      <c r="G162" t="s">
        <v>436</v>
      </c>
      <c r="H162" t="s">
        <v>437</v>
      </c>
      <c r="I162" t="s">
        <v>376</v>
      </c>
      <c r="J162" s="33">
        <v>3.5000000000000001E-3</v>
      </c>
      <c r="K162" s="33">
        <v>2.9750000000000001</v>
      </c>
      <c r="L162">
        <v>15</v>
      </c>
      <c r="M162">
        <v>14017.9</v>
      </c>
      <c r="N162" t="s">
        <v>377</v>
      </c>
      <c r="O162" t="s">
        <v>378</v>
      </c>
      <c r="P162">
        <f>IF(Tabel1[[#This Row],[Beschikte productie per jaar '[MWh']]]&gt;14.25,1,0)</f>
        <v>0</v>
      </c>
      <c r="Q162" s="2" t="str">
        <f>VLOOKUP(Tabel1[[#This Row],[Plaats lokatie]],stadgem,4,0)</f>
        <v>Noordenveld</v>
      </c>
    </row>
    <row r="163" spans="1:17" hidden="1" x14ac:dyDescent="0.25">
      <c r="A163" t="s">
        <v>674</v>
      </c>
      <c r="B163" t="s">
        <v>729</v>
      </c>
      <c r="C163" t="s">
        <v>371</v>
      </c>
      <c r="D163" t="s">
        <v>676</v>
      </c>
      <c r="E163" t="s">
        <v>373</v>
      </c>
      <c r="F163" t="s">
        <v>373</v>
      </c>
      <c r="G163" t="s">
        <v>730</v>
      </c>
      <c r="H163" t="s">
        <v>731</v>
      </c>
      <c r="I163" t="s">
        <v>376</v>
      </c>
      <c r="J163" s="33">
        <v>1.14E-2</v>
      </c>
      <c r="K163" s="33">
        <v>9.69</v>
      </c>
      <c r="L163">
        <v>15</v>
      </c>
      <c r="M163">
        <v>29381.31</v>
      </c>
      <c r="N163" t="s">
        <v>377</v>
      </c>
      <c r="O163" t="s">
        <v>378</v>
      </c>
      <c r="P163">
        <f>IF(Tabel1[[#This Row],[Beschikte productie per jaar '[MWh']]]&gt;14.25,1,0)</f>
        <v>0</v>
      </c>
      <c r="Q163" s="2" t="str">
        <f>VLOOKUP(Tabel1[[#This Row],[Plaats lokatie]],stadgem,4,0)</f>
        <v>Westerveld</v>
      </c>
    </row>
    <row r="164" spans="1:17" hidden="1" x14ac:dyDescent="0.25">
      <c r="A164" t="s">
        <v>674</v>
      </c>
      <c r="B164" t="s">
        <v>732</v>
      </c>
      <c r="C164" t="s">
        <v>371</v>
      </c>
      <c r="D164" t="s">
        <v>685</v>
      </c>
      <c r="E164" t="s">
        <v>373</v>
      </c>
      <c r="F164" t="s">
        <v>373</v>
      </c>
      <c r="G164" t="s">
        <v>713</v>
      </c>
      <c r="H164" t="s">
        <v>714</v>
      </c>
      <c r="I164" t="s">
        <v>376</v>
      </c>
      <c r="J164" s="33">
        <v>0.1</v>
      </c>
      <c r="K164" s="33">
        <v>84.055533333333344</v>
      </c>
      <c r="L164">
        <v>15</v>
      </c>
      <c r="M164">
        <v>517480</v>
      </c>
      <c r="N164" t="s">
        <v>377</v>
      </c>
      <c r="O164" t="s">
        <v>378</v>
      </c>
      <c r="P164">
        <f>IF(Tabel1[[#This Row],[Beschikte productie per jaar '[MWh']]]&gt;14.25,1,0)</f>
        <v>1</v>
      </c>
      <c r="Q164" s="2" t="str">
        <f>VLOOKUP(Tabel1[[#This Row],[Plaats lokatie]],stadgem,4,0)</f>
        <v>De Wolden</v>
      </c>
    </row>
    <row r="165" spans="1:17" x14ac:dyDescent="0.25">
      <c r="A165" t="s">
        <v>674</v>
      </c>
      <c r="B165" t="s">
        <v>733</v>
      </c>
      <c r="C165" t="s">
        <v>371</v>
      </c>
      <c r="D165" t="s">
        <v>676</v>
      </c>
      <c r="E165" t="s">
        <v>373</v>
      </c>
      <c r="F165" t="s">
        <v>373</v>
      </c>
      <c r="G165" t="s">
        <v>567</v>
      </c>
      <c r="H165" t="s">
        <v>568</v>
      </c>
      <c r="I165" t="s">
        <v>376</v>
      </c>
      <c r="J165" s="33">
        <v>5.0000000000000001E-3</v>
      </c>
      <c r="K165" s="33">
        <v>4.25</v>
      </c>
      <c r="L165">
        <v>15</v>
      </c>
      <c r="M165">
        <v>20399.849999999999</v>
      </c>
      <c r="N165" t="s">
        <v>377</v>
      </c>
      <c r="O165" t="s">
        <v>378</v>
      </c>
      <c r="P165">
        <f>IF(Tabel1[[#This Row],[Beschikte productie per jaar '[MWh']]]&gt;14.25,1,0)</f>
        <v>0</v>
      </c>
      <c r="Q165" s="2" t="str">
        <f>VLOOKUP(Tabel1[[#This Row],[Plaats lokatie]],stadgem,4,0)</f>
        <v>Tynaarlo</v>
      </c>
    </row>
    <row r="166" spans="1:17" hidden="1" x14ac:dyDescent="0.25">
      <c r="A166" t="s">
        <v>674</v>
      </c>
      <c r="B166" t="s">
        <v>734</v>
      </c>
      <c r="C166" t="s">
        <v>371</v>
      </c>
      <c r="D166" t="s">
        <v>676</v>
      </c>
      <c r="E166" t="s">
        <v>373</v>
      </c>
      <c r="F166" t="s">
        <v>373</v>
      </c>
      <c r="G166" t="s">
        <v>735</v>
      </c>
      <c r="H166" t="s">
        <v>736</v>
      </c>
      <c r="I166" t="s">
        <v>376</v>
      </c>
      <c r="J166" s="33">
        <v>3.5000000000000001E-3</v>
      </c>
      <c r="K166" s="33">
        <v>2.9750000000000001</v>
      </c>
      <c r="L166">
        <v>15</v>
      </c>
      <c r="M166">
        <v>13988.63</v>
      </c>
      <c r="N166" t="s">
        <v>377</v>
      </c>
      <c r="O166" t="s">
        <v>378</v>
      </c>
      <c r="P166">
        <f>IF(Tabel1[[#This Row],[Beschikte productie per jaar '[MWh']]]&gt;14.25,1,0)</f>
        <v>0</v>
      </c>
      <c r="Q166" s="2" t="str">
        <f>VLOOKUP(Tabel1[[#This Row],[Plaats lokatie]],stadgem,4,0)</f>
        <v>Emmen</v>
      </c>
    </row>
    <row r="167" spans="1:17" x14ac:dyDescent="0.25">
      <c r="A167" t="s">
        <v>674</v>
      </c>
      <c r="B167" t="s">
        <v>737</v>
      </c>
      <c r="C167" t="s">
        <v>371</v>
      </c>
      <c r="D167" t="s">
        <v>676</v>
      </c>
      <c r="E167" t="s">
        <v>373</v>
      </c>
      <c r="F167" t="s">
        <v>373</v>
      </c>
      <c r="G167" t="s">
        <v>430</v>
      </c>
      <c r="H167" t="s">
        <v>431</v>
      </c>
      <c r="I167" t="s">
        <v>376</v>
      </c>
      <c r="J167" s="33">
        <v>1.4E-3</v>
      </c>
      <c r="K167" s="33">
        <v>1.1900000000000002</v>
      </c>
      <c r="L167">
        <v>15</v>
      </c>
      <c r="M167">
        <v>5678.02</v>
      </c>
      <c r="N167" t="s">
        <v>377</v>
      </c>
      <c r="O167" t="s">
        <v>378</v>
      </c>
      <c r="P167">
        <f>IF(Tabel1[[#This Row],[Beschikte productie per jaar '[MWh']]]&gt;14.25,1,0)</f>
        <v>0</v>
      </c>
      <c r="Q167" s="2" t="str">
        <f>VLOOKUP(Tabel1[[#This Row],[Plaats lokatie]],stadgem,4,0)</f>
        <v>Tynaarlo</v>
      </c>
    </row>
    <row r="168" spans="1:17" x14ac:dyDescent="0.25">
      <c r="A168" t="s">
        <v>674</v>
      </c>
      <c r="B168" t="s">
        <v>738</v>
      </c>
      <c r="C168" t="s">
        <v>371</v>
      </c>
      <c r="D168" t="s">
        <v>676</v>
      </c>
      <c r="E168" t="s">
        <v>373</v>
      </c>
      <c r="F168" t="s">
        <v>373</v>
      </c>
      <c r="G168" t="s">
        <v>739</v>
      </c>
      <c r="H168" t="s">
        <v>740</v>
      </c>
      <c r="I168" t="s">
        <v>376</v>
      </c>
      <c r="J168" s="33">
        <v>2E-3</v>
      </c>
      <c r="K168" s="33">
        <v>1.7</v>
      </c>
      <c r="L168">
        <v>15</v>
      </c>
      <c r="M168">
        <v>8201.4</v>
      </c>
      <c r="N168" t="s">
        <v>377</v>
      </c>
      <c r="O168" t="s">
        <v>378</v>
      </c>
      <c r="P168">
        <f>IF(Tabel1[[#This Row],[Beschikte productie per jaar '[MWh']]]&gt;14.25,1,0)</f>
        <v>0</v>
      </c>
      <c r="Q168" s="2" t="str">
        <f>VLOOKUP(Tabel1[[#This Row],[Plaats lokatie]],stadgem,4,0)</f>
        <v>Tynaarlo</v>
      </c>
    </row>
    <row r="169" spans="1:17" hidden="1" x14ac:dyDescent="0.25">
      <c r="A169" t="s">
        <v>674</v>
      </c>
      <c r="B169" t="s">
        <v>741</v>
      </c>
      <c r="C169" t="s">
        <v>371</v>
      </c>
      <c r="D169" t="s">
        <v>676</v>
      </c>
      <c r="E169" t="s">
        <v>373</v>
      </c>
      <c r="F169" t="s">
        <v>373</v>
      </c>
      <c r="G169" t="s">
        <v>629</v>
      </c>
      <c r="H169" t="s">
        <v>630</v>
      </c>
      <c r="I169" t="s">
        <v>376</v>
      </c>
      <c r="J169" s="33">
        <v>2.8E-3</v>
      </c>
      <c r="K169" s="33">
        <v>2.3800000000000003</v>
      </c>
      <c r="L169">
        <v>15</v>
      </c>
      <c r="M169">
        <v>11190.74</v>
      </c>
      <c r="N169" t="s">
        <v>377</v>
      </c>
      <c r="O169" t="s">
        <v>378</v>
      </c>
      <c r="P169">
        <f>IF(Tabel1[[#This Row],[Beschikte productie per jaar '[MWh']]]&gt;14.25,1,0)</f>
        <v>0</v>
      </c>
      <c r="Q169" s="2" t="str">
        <f>VLOOKUP(Tabel1[[#This Row],[Plaats lokatie]],stadgem,4,0)</f>
        <v>Westerveld</v>
      </c>
    </row>
    <row r="170" spans="1:17" hidden="1" x14ac:dyDescent="0.25">
      <c r="A170" t="s">
        <v>674</v>
      </c>
      <c r="B170" t="s">
        <v>742</v>
      </c>
      <c r="C170" t="s">
        <v>371</v>
      </c>
      <c r="D170" t="s">
        <v>676</v>
      </c>
      <c r="E170" t="s">
        <v>373</v>
      </c>
      <c r="F170" t="s">
        <v>373</v>
      </c>
      <c r="G170" t="s">
        <v>743</v>
      </c>
      <c r="H170" t="s">
        <v>384</v>
      </c>
      <c r="I170" t="s">
        <v>376</v>
      </c>
      <c r="J170" s="33">
        <v>1.4840000000000001E-2</v>
      </c>
      <c r="K170" s="33">
        <v>12.614000000000001</v>
      </c>
      <c r="L170">
        <v>15</v>
      </c>
      <c r="M170">
        <v>58074.7</v>
      </c>
      <c r="N170" t="s">
        <v>377</v>
      </c>
      <c r="O170" t="s">
        <v>378</v>
      </c>
      <c r="P170">
        <f>IF(Tabel1[[#This Row],[Beschikte productie per jaar '[MWh']]]&gt;14.25,1,0)</f>
        <v>0</v>
      </c>
      <c r="Q170" s="2" t="str">
        <f>VLOOKUP(Tabel1[[#This Row],[Plaats lokatie]],stadgem,4,0)</f>
        <v>Hoogeveen</v>
      </c>
    </row>
    <row r="171" spans="1:17" hidden="1" x14ac:dyDescent="0.25">
      <c r="A171" t="s">
        <v>674</v>
      </c>
      <c r="B171" t="s">
        <v>744</v>
      </c>
      <c r="C171" t="s">
        <v>371</v>
      </c>
      <c r="D171" t="s">
        <v>676</v>
      </c>
      <c r="E171" t="s">
        <v>373</v>
      </c>
      <c r="F171" t="s">
        <v>373</v>
      </c>
      <c r="G171" t="s">
        <v>605</v>
      </c>
      <c r="H171" t="s">
        <v>606</v>
      </c>
      <c r="I171" t="s">
        <v>376</v>
      </c>
      <c r="J171" s="33">
        <v>3.5000000000000001E-3</v>
      </c>
      <c r="K171" s="33">
        <v>2.9750000000000001</v>
      </c>
      <c r="L171">
        <v>15</v>
      </c>
      <c r="M171">
        <v>14376.32</v>
      </c>
      <c r="N171" t="s">
        <v>377</v>
      </c>
      <c r="O171" t="s">
        <v>378</v>
      </c>
      <c r="P171">
        <f>IF(Tabel1[[#This Row],[Beschikte productie per jaar '[MWh']]]&gt;14.25,1,0)</f>
        <v>0</v>
      </c>
      <c r="Q171" s="2" t="str">
        <f>VLOOKUP(Tabel1[[#This Row],[Plaats lokatie]],stadgem,4,0)</f>
        <v>Aa en Hunze</v>
      </c>
    </row>
    <row r="172" spans="1:17" hidden="1" x14ac:dyDescent="0.25">
      <c r="A172" t="s">
        <v>674</v>
      </c>
      <c r="B172" t="s">
        <v>745</v>
      </c>
      <c r="C172" t="s">
        <v>371</v>
      </c>
      <c r="D172" t="s">
        <v>676</v>
      </c>
      <c r="E172" t="s">
        <v>373</v>
      </c>
      <c r="F172" t="s">
        <v>373</v>
      </c>
      <c r="G172" t="s">
        <v>746</v>
      </c>
      <c r="H172" t="s">
        <v>747</v>
      </c>
      <c r="I172" t="s">
        <v>376</v>
      </c>
      <c r="J172" s="33">
        <v>1.4E-3</v>
      </c>
      <c r="K172" s="33">
        <v>1.1900000000000002</v>
      </c>
      <c r="L172">
        <v>15</v>
      </c>
      <c r="M172">
        <v>5607</v>
      </c>
      <c r="N172" t="s">
        <v>377</v>
      </c>
      <c r="O172" t="s">
        <v>378</v>
      </c>
      <c r="P172">
        <f>IF(Tabel1[[#This Row],[Beschikte productie per jaar '[MWh']]]&gt;14.25,1,0)</f>
        <v>0</v>
      </c>
      <c r="Q172" s="2" t="str">
        <f>VLOOKUP(Tabel1[[#This Row],[Plaats lokatie]],stadgem,4,0)</f>
        <v>Westerveld</v>
      </c>
    </row>
    <row r="173" spans="1:17" hidden="1" x14ac:dyDescent="0.25">
      <c r="A173" t="s">
        <v>674</v>
      </c>
      <c r="B173" t="s">
        <v>748</v>
      </c>
      <c r="C173" t="s">
        <v>371</v>
      </c>
      <c r="D173" t="s">
        <v>676</v>
      </c>
      <c r="E173" t="s">
        <v>373</v>
      </c>
      <c r="F173" t="s">
        <v>373</v>
      </c>
      <c r="G173" t="s">
        <v>749</v>
      </c>
      <c r="H173" t="s">
        <v>397</v>
      </c>
      <c r="I173" t="s">
        <v>376</v>
      </c>
      <c r="J173" s="33">
        <v>1.8E-3</v>
      </c>
      <c r="K173" s="33">
        <v>1.53</v>
      </c>
      <c r="L173">
        <v>15</v>
      </c>
      <c r="M173">
        <v>7289.75</v>
      </c>
      <c r="N173" t="s">
        <v>377</v>
      </c>
      <c r="O173" t="s">
        <v>378</v>
      </c>
      <c r="P173">
        <f>IF(Tabel1[[#This Row],[Beschikte productie per jaar '[MWh']]]&gt;14.25,1,0)</f>
        <v>0</v>
      </c>
      <c r="Q173" s="2" t="str">
        <f>VLOOKUP(Tabel1[[#This Row],[Plaats lokatie]],stadgem,4,0)</f>
        <v>Meppel</v>
      </c>
    </row>
    <row r="174" spans="1:17" hidden="1" x14ac:dyDescent="0.25">
      <c r="A174" t="s">
        <v>674</v>
      </c>
      <c r="B174" t="s">
        <v>750</v>
      </c>
      <c r="C174" t="s">
        <v>371</v>
      </c>
      <c r="D174" t="s">
        <v>676</v>
      </c>
      <c r="E174" t="s">
        <v>373</v>
      </c>
      <c r="F174" t="s">
        <v>373</v>
      </c>
      <c r="G174" t="s">
        <v>751</v>
      </c>
      <c r="H174" t="s">
        <v>752</v>
      </c>
      <c r="I174" t="s">
        <v>376</v>
      </c>
      <c r="J174" s="33">
        <v>3.5999999999999999E-3</v>
      </c>
      <c r="K174" s="33">
        <v>3.06</v>
      </c>
      <c r="L174">
        <v>15</v>
      </c>
      <c r="M174">
        <v>14741.18</v>
      </c>
      <c r="N174" t="s">
        <v>377</v>
      </c>
      <c r="O174" t="s">
        <v>378</v>
      </c>
      <c r="P174">
        <f>IF(Tabel1[[#This Row],[Beschikte productie per jaar '[MWh']]]&gt;14.25,1,0)</f>
        <v>0</v>
      </c>
      <c r="Q174" s="2" t="str">
        <f>VLOOKUP(Tabel1[[#This Row],[Plaats lokatie]],stadgem,4,0)</f>
        <v>Noordenveld</v>
      </c>
    </row>
    <row r="175" spans="1:17" hidden="1" x14ac:dyDescent="0.25">
      <c r="A175" t="s">
        <v>674</v>
      </c>
      <c r="B175" t="s">
        <v>753</v>
      </c>
      <c r="C175" t="s">
        <v>371</v>
      </c>
      <c r="D175" t="s">
        <v>676</v>
      </c>
      <c r="E175" t="s">
        <v>373</v>
      </c>
      <c r="F175" t="s">
        <v>373</v>
      </c>
      <c r="G175" t="s">
        <v>754</v>
      </c>
      <c r="H175" t="s">
        <v>755</v>
      </c>
      <c r="I175" t="s">
        <v>376</v>
      </c>
      <c r="J175" s="33">
        <v>1.4999999999999999E-2</v>
      </c>
      <c r="K175" s="33">
        <v>12.75</v>
      </c>
      <c r="L175">
        <v>15</v>
      </c>
      <c r="M175">
        <v>60489.67</v>
      </c>
      <c r="N175" t="s">
        <v>377</v>
      </c>
      <c r="O175" t="s">
        <v>378</v>
      </c>
      <c r="P175">
        <f>IF(Tabel1[[#This Row],[Beschikte productie per jaar '[MWh']]]&gt;14.25,1,0)</f>
        <v>0</v>
      </c>
      <c r="Q175" s="2" t="str">
        <f>VLOOKUP(Tabel1[[#This Row],[Plaats lokatie]],stadgem,4,0)</f>
        <v>Assen</v>
      </c>
    </row>
    <row r="176" spans="1:17" x14ac:dyDescent="0.25">
      <c r="A176" t="s">
        <v>674</v>
      </c>
      <c r="B176" t="s">
        <v>756</v>
      </c>
      <c r="C176" t="s">
        <v>371</v>
      </c>
      <c r="D176" t="s">
        <v>676</v>
      </c>
      <c r="E176" t="s">
        <v>373</v>
      </c>
      <c r="F176" t="s">
        <v>373</v>
      </c>
      <c r="G176" t="s">
        <v>418</v>
      </c>
      <c r="H176" t="s">
        <v>419</v>
      </c>
      <c r="I176" t="s">
        <v>376</v>
      </c>
      <c r="J176" s="33">
        <v>5.0000000000000001E-3</v>
      </c>
      <c r="K176" s="33">
        <v>4.25</v>
      </c>
      <c r="L176">
        <v>15</v>
      </c>
      <c r="M176">
        <v>20024.46</v>
      </c>
      <c r="N176" t="s">
        <v>377</v>
      </c>
      <c r="O176" t="s">
        <v>378</v>
      </c>
      <c r="P176">
        <f>IF(Tabel1[[#This Row],[Beschikte productie per jaar '[MWh']]]&gt;14.25,1,0)</f>
        <v>0</v>
      </c>
      <c r="Q176" s="2" t="str">
        <f>VLOOKUP(Tabel1[[#This Row],[Plaats lokatie]],stadgem,4,0)</f>
        <v>Tynaarlo</v>
      </c>
    </row>
    <row r="177" spans="1:17" hidden="1" x14ac:dyDescent="0.25">
      <c r="A177" t="s">
        <v>674</v>
      </c>
      <c r="B177" t="s">
        <v>757</v>
      </c>
      <c r="C177" t="s">
        <v>371</v>
      </c>
      <c r="D177" t="s">
        <v>676</v>
      </c>
      <c r="E177" t="s">
        <v>373</v>
      </c>
      <c r="F177" t="s">
        <v>373</v>
      </c>
      <c r="G177" t="s">
        <v>516</v>
      </c>
      <c r="H177" t="s">
        <v>517</v>
      </c>
      <c r="I177" t="s">
        <v>376</v>
      </c>
      <c r="J177" s="33">
        <v>4.4999999999999997E-3</v>
      </c>
      <c r="K177" s="33">
        <v>3.8250000000000002</v>
      </c>
      <c r="L177">
        <v>15</v>
      </c>
      <c r="M177">
        <v>18067.11</v>
      </c>
      <c r="N177" t="s">
        <v>377</v>
      </c>
      <c r="O177" t="s">
        <v>378</v>
      </c>
      <c r="P177">
        <f>IF(Tabel1[[#This Row],[Beschikte productie per jaar '[MWh']]]&gt;14.25,1,0)</f>
        <v>0</v>
      </c>
      <c r="Q177" s="2" t="str">
        <f>VLOOKUP(Tabel1[[#This Row],[Plaats lokatie]],stadgem,4,0)</f>
        <v>Aa en Hunze</v>
      </c>
    </row>
    <row r="178" spans="1:17" hidden="1" x14ac:dyDescent="0.25">
      <c r="A178" t="s">
        <v>674</v>
      </c>
      <c r="B178" t="s">
        <v>758</v>
      </c>
      <c r="C178" t="s">
        <v>371</v>
      </c>
      <c r="D178" t="s">
        <v>676</v>
      </c>
      <c r="E178" t="s">
        <v>373</v>
      </c>
      <c r="F178" t="s">
        <v>373</v>
      </c>
      <c r="G178" t="s">
        <v>529</v>
      </c>
      <c r="H178" t="s">
        <v>530</v>
      </c>
      <c r="I178" t="s">
        <v>376</v>
      </c>
      <c r="J178" s="33">
        <v>1.4999999999999999E-2</v>
      </c>
      <c r="K178" s="33">
        <v>12.75</v>
      </c>
      <c r="L178">
        <v>15</v>
      </c>
      <c r="M178">
        <v>60963.22</v>
      </c>
      <c r="N178" t="s">
        <v>377</v>
      </c>
      <c r="O178" t="s">
        <v>378</v>
      </c>
      <c r="P178">
        <f>IF(Tabel1[[#This Row],[Beschikte productie per jaar '[MWh']]]&gt;14.25,1,0)</f>
        <v>0</v>
      </c>
      <c r="Q178" s="2" t="str">
        <f>VLOOKUP(Tabel1[[#This Row],[Plaats lokatie]],stadgem,4,0)</f>
        <v>Aa en Hunze</v>
      </c>
    </row>
    <row r="179" spans="1:17" hidden="1" x14ac:dyDescent="0.25">
      <c r="A179" t="s">
        <v>674</v>
      </c>
      <c r="B179" t="s">
        <v>759</v>
      </c>
      <c r="C179" t="s">
        <v>371</v>
      </c>
      <c r="D179" t="s">
        <v>685</v>
      </c>
      <c r="E179" t="s">
        <v>373</v>
      </c>
      <c r="F179" t="s">
        <v>373</v>
      </c>
      <c r="G179" t="s">
        <v>659</v>
      </c>
      <c r="H179" t="s">
        <v>660</v>
      </c>
      <c r="I179" t="s">
        <v>376</v>
      </c>
      <c r="J179" s="33">
        <v>3.5000000000000003E-2</v>
      </c>
      <c r="K179" s="33">
        <v>29.75</v>
      </c>
      <c r="L179">
        <v>15</v>
      </c>
      <c r="M179">
        <v>167995.05</v>
      </c>
      <c r="N179" t="s">
        <v>377</v>
      </c>
      <c r="O179" t="s">
        <v>378</v>
      </c>
      <c r="P179">
        <f>IF(Tabel1[[#This Row],[Beschikte productie per jaar '[MWh']]]&gt;14.25,1,0)</f>
        <v>1</v>
      </c>
      <c r="Q179" s="2" t="str">
        <f>VLOOKUP(Tabel1[[#This Row],[Plaats lokatie]],stadgem,4,0)</f>
        <v>Aa en Hunze</v>
      </c>
    </row>
    <row r="180" spans="1:17" x14ac:dyDescent="0.25">
      <c r="A180" t="s">
        <v>674</v>
      </c>
      <c r="B180" t="s">
        <v>760</v>
      </c>
      <c r="C180" t="s">
        <v>371</v>
      </c>
      <c r="D180" t="s">
        <v>676</v>
      </c>
      <c r="E180" t="s">
        <v>373</v>
      </c>
      <c r="F180" t="s">
        <v>373</v>
      </c>
      <c r="G180" t="s">
        <v>418</v>
      </c>
      <c r="H180" t="s">
        <v>419</v>
      </c>
      <c r="I180" t="s">
        <v>376</v>
      </c>
      <c r="J180" s="33">
        <v>4.0000000000000001E-3</v>
      </c>
      <c r="K180" s="33">
        <v>3.4</v>
      </c>
      <c r="L180">
        <v>15</v>
      </c>
      <c r="M180">
        <v>16121.45</v>
      </c>
      <c r="N180" t="s">
        <v>377</v>
      </c>
      <c r="O180" t="s">
        <v>378</v>
      </c>
      <c r="P180">
        <f>IF(Tabel1[[#This Row],[Beschikte productie per jaar '[MWh']]]&gt;14.25,1,0)</f>
        <v>0</v>
      </c>
      <c r="Q180" s="2" t="str">
        <f>VLOOKUP(Tabel1[[#This Row],[Plaats lokatie]],stadgem,4,0)</f>
        <v>Tynaarlo</v>
      </c>
    </row>
    <row r="181" spans="1:17" x14ac:dyDescent="0.25">
      <c r="A181" t="s">
        <v>674</v>
      </c>
      <c r="B181" t="s">
        <v>761</v>
      </c>
      <c r="C181" t="s">
        <v>371</v>
      </c>
      <c r="D181" t="s">
        <v>676</v>
      </c>
      <c r="E181" t="s">
        <v>373</v>
      </c>
      <c r="F181" t="s">
        <v>373</v>
      </c>
      <c r="G181" t="s">
        <v>739</v>
      </c>
      <c r="H181" t="s">
        <v>740</v>
      </c>
      <c r="I181" t="s">
        <v>376</v>
      </c>
      <c r="J181" s="33">
        <v>6.6299999999999996E-4</v>
      </c>
      <c r="K181" s="33">
        <v>0.56400000000000006</v>
      </c>
      <c r="L181">
        <v>15</v>
      </c>
      <c r="M181">
        <v>2615.17</v>
      </c>
      <c r="N181" t="s">
        <v>377</v>
      </c>
      <c r="O181" t="s">
        <v>378</v>
      </c>
      <c r="P181">
        <f>IF(Tabel1[[#This Row],[Beschikte productie per jaar '[MWh']]]&gt;14.25,1,0)</f>
        <v>0</v>
      </c>
      <c r="Q181" s="2" t="str">
        <f>VLOOKUP(Tabel1[[#This Row],[Plaats lokatie]],stadgem,4,0)</f>
        <v>Tynaarlo</v>
      </c>
    </row>
    <row r="182" spans="1:17" hidden="1" x14ac:dyDescent="0.25">
      <c r="A182" t="s">
        <v>674</v>
      </c>
      <c r="B182" t="s">
        <v>762</v>
      </c>
      <c r="C182" t="s">
        <v>371</v>
      </c>
      <c r="D182" t="s">
        <v>676</v>
      </c>
      <c r="E182" t="s">
        <v>373</v>
      </c>
      <c r="F182" t="s">
        <v>373</v>
      </c>
      <c r="G182" t="s">
        <v>763</v>
      </c>
      <c r="H182" t="s">
        <v>764</v>
      </c>
      <c r="I182" t="s">
        <v>376</v>
      </c>
      <c r="J182" s="33">
        <v>3.5999999999999999E-3</v>
      </c>
      <c r="K182" s="33">
        <v>3.06</v>
      </c>
      <c r="L182">
        <v>15</v>
      </c>
      <c r="M182">
        <v>14719.3</v>
      </c>
      <c r="N182" t="s">
        <v>377</v>
      </c>
      <c r="O182" t="s">
        <v>378</v>
      </c>
      <c r="P182">
        <f>IF(Tabel1[[#This Row],[Beschikte productie per jaar '[MWh']]]&gt;14.25,1,0)</f>
        <v>0</v>
      </c>
      <c r="Q182" s="2" t="str">
        <f>VLOOKUP(Tabel1[[#This Row],[Plaats lokatie]],stadgem,4,0)</f>
        <v>Midden-Drenthe</v>
      </c>
    </row>
    <row r="183" spans="1:17" hidden="1" x14ac:dyDescent="0.25">
      <c r="A183" t="s">
        <v>674</v>
      </c>
      <c r="B183" t="s">
        <v>765</v>
      </c>
      <c r="C183" t="s">
        <v>371</v>
      </c>
      <c r="D183" t="s">
        <v>676</v>
      </c>
      <c r="E183" t="s">
        <v>373</v>
      </c>
      <c r="F183" t="s">
        <v>373</v>
      </c>
      <c r="G183" t="s">
        <v>766</v>
      </c>
      <c r="H183" t="s">
        <v>767</v>
      </c>
      <c r="I183" t="s">
        <v>376</v>
      </c>
      <c r="J183" s="33">
        <v>5.0000000000000001E-3</v>
      </c>
      <c r="K183" s="33">
        <v>4.25</v>
      </c>
      <c r="L183">
        <v>15</v>
      </c>
      <c r="M183">
        <v>20352.169999999998</v>
      </c>
      <c r="N183" t="s">
        <v>377</v>
      </c>
      <c r="O183" t="s">
        <v>378</v>
      </c>
      <c r="P183">
        <f>IF(Tabel1[[#This Row],[Beschikte productie per jaar '[MWh']]]&gt;14.25,1,0)</f>
        <v>0</v>
      </c>
      <c r="Q183" s="2" t="str">
        <f>VLOOKUP(Tabel1[[#This Row],[Plaats lokatie]],stadgem,4,0)</f>
        <v>Borger-Odoorn</v>
      </c>
    </row>
    <row r="184" spans="1:17" hidden="1" x14ac:dyDescent="0.25">
      <c r="A184" t="s">
        <v>674</v>
      </c>
      <c r="B184" t="s">
        <v>768</v>
      </c>
      <c r="C184" t="s">
        <v>371</v>
      </c>
      <c r="D184" t="s">
        <v>676</v>
      </c>
      <c r="E184" t="s">
        <v>373</v>
      </c>
      <c r="F184" t="s">
        <v>373</v>
      </c>
      <c r="G184" t="s">
        <v>769</v>
      </c>
      <c r="H184" t="s">
        <v>770</v>
      </c>
      <c r="I184" t="s">
        <v>376</v>
      </c>
      <c r="J184" s="33">
        <v>3.3800000000000002E-3</v>
      </c>
      <c r="K184" s="33">
        <v>2.8729999999999998</v>
      </c>
      <c r="L184">
        <v>15</v>
      </c>
      <c r="M184">
        <v>13830.42</v>
      </c>
      <c r="N184" t="s">
        <v>377</v>
      </c>
      <c r="O184" t="s">
        <v>378</v>
      </c>
      <c r="P184">
        <f>IF(Tabel1[[#This Row],[Beschikte productie per jaar '[MWh']]]&gt;14.25,1,0)</f>
        <v>0</v>
      </c>
      <c r="Q184" s="2" t="str">
        <f>VLOOKUP(Tabel1[[#This Row],[Plaats lokatie]],stadgem,4,0)</f>
        <v>Coevorden</v>
      </c>
    </row>
    <row r="185" spans="1:17" hidden="1" x14ac:dyDescent="0.25">
      <c r="A185" t="s">
        <v>674</v>
      </c>
      <c r="B185" t="s">
        <v>771</v>
      </c>
      <c r="C185" t="s">
        <v>371</v>
      </c>
      <c r="D185" t="s">
        <v>676</v>
      </c>
      <c r="E185" t="s">
        <v>373</v>
      </c>
      <c r="F185" t="s">
        <v>373</v>
      </c>
      <c r="G185" t="s">
        <v>772</v>
      </c>
      <c r="H185" t="s">
        <v>389</v>
      </c>
      <c r="I185" t="s">
        <v>376</v>
      </c>
      <c r="J185" s="33">
        <v>5.4000000000000003E-3</v>
      </c>
      <c r="K185" s="33">
        <v>4.59</v>
      </c>
      <c r="L185">
        <v>15</v>
      </c>
      <c r="M185">
        <v>21595.13</v>
      </c>
      <c r="N185" t="s">
        <v>377</v>
      </c>
      <c r="O185" t="s">
        <v>378</v>
      </c>
      <c r="P185">
        <f>IF(Tabel1[[#This Row],[Beschikte productie per jaar '[MWh']]]&gt;14.25,1,0)</f>
        <v>0</v>
      </c>
      <c r="Q185" s="2" t="str">
        <f>VLOOKUP(Tabel1[[#This Row],[Plaats lokatie]],stadgem,4,0)</f>
        <v>Emmen</v>
      </c>
    </row>
    <row r="186" spans="1:17" hidden="1" x14ac:dyDescent="0.25">
      <c r="A186" t="s">
        <v>674</v>
      </c>
      <c r="B186" t="s">
        <v>773</v>
      </c>
      <c r="C186" t="s">
        <v>371</v>
      </c>
      <c r="D186" t="s">
        <v>676</v>
      </c>
      <c r="E186" t="s">
        <v>373</v>
      </c>
      <c r="F186" t="s">
        <v>373</v>
      </c>
      <c r="G186" t="s">
        <v>383</v>
      </c>
      <c r="H186" t="s">
        <v>384</v>
      </c>
      <c r="I186" t="s">
        <v>376</v>
      </c>
      <c r="J186" s="33">
        <v>2.0999999999999999E-3</v>
      </c>
      <c r="K186" s="33">
        <v>1.7849999999999999</v>
      </c>
      <c r="L186">
        <v>15</v>
      </c>
      <c r="M186">
        <v>8404.9</v>
      </c>
      <c r="N186" t="s">
        <v>377</v>
      </c>
      <c r="O186" t="s">
        <v>378</v>
      </c>
      <c r="P186">
        <f>IF(Tabel1[[#This Row],[Beschikte productie per jaar '[MWh']]]&gt;14.25,1,0)</f>
        <v>0</v>
      </c>
      <c r="Q186" s="2" t="str">
        <f>VLOOKUP(Tabel1[[#This Row],[Plaats lokatie]],stadgem,4,0)</f>
        <v>Hoogeveen</v>
      </c>
    </row>
    <row r="187" spans="1:17" hidden="1" x14ac:dyDescent="0.25">
      <c r="A187" t="s">
        <v>674</v>
      </c>
      <c r="B187" t="s">
        <v>774</v>
      </c>
      <c r="C187" t="s">
        <v>371</v>
      </c>
      <c r="D187" t="s">
        <v>676</v>
      </c>
      <c r="E187" t="s">
        <v>373</v>
      </c>
      <c r="F187" t="s">
        <v>373</v>
      </c>
      <c r="G187" t="s">
        <v>487</v>
      </c>
      <c r="H187" t="s">
        <v>397</v>
      </c>
      <c r="I187" t="s">
        <v>376</v>
      </c>
      <c r="J187" s="33">
        <v>3.3149999999999998E-3</v>
      </c>
      <c r="K187" s="33">
        <v>2.8180000000000001</v>
      </c>
      <c r="L187">
        <v>15</v>
      </c>
      <c r="M187">
        <v>13400.83</v>
      </c>
      <c r="N187" t="s">
        <v>377</v>
      </c>
      <c r="O187" t="s">
        <v>378</v>
      </c>
      <c r="P187">
        <f>IF(Tabel1[[#This Row],[Beschikte productie per jaar '[MWh']]]&gt;14.25,1,0)</f>
        <v>0</v>
      </c>
      <c r="Q187" s="2" t="str">
        <f>VLOOKUP(Tabel1[[#This Row],[Plaats lokatie]],stadgem,4,0)</f>
        <v>Meppel</v>
      </c>
    </row>
    <row r="188" spans="1:17" hidden="1" x14ac:dyDescent="0.25">
      <c r="A188" t="s">
        <v>674</v>
      </c>
      <c r="B188" t="s">
        <v>775</v>
      </c>
      <c r="C188" t="s">
        <v>371</v>
      </c>
      <c r="D188" t="s">
        <v>676</v>
      </c>
      <c r="E188" t="s">
        <v>373</v>
      </c>
      <c r="F188" t="s">
        <v>373</v>
      </c>
      <c r="G188" t="s">
        <v>496</v>
      </c>
      <c r="H188" t="s">
        <v>497</v>
      </c>
      <c r="I188" t="s">
        <v>376</v>
      </c>
      <c r="J188" s="33">
        <v>9.1000000000000004E-3</v>
      </c>
      <c r="K188" s="33">
        <v>7.7350000000000003</v>
      </c>
      <c r="L188">
        <v>15</v>
      </c>
      <c r="M188">
        <v>37039.9</v>
      </c>
      <c r="N188" t="s">
        <v>377</v>
      </c>
      <c r="O188" t="s">
        <v>378</v>
      </c>
      <c r="P188">
        <f>IF(Tabel1[[#This Row],[Beschikte productie per jaar '[MWh']]]&gt;14.25,1,0)</f>
        <v>0</v>
      </c>
      <c r="Q188" s="2" t="str">
        <f>VLOOKUP(Tabel1[[#This Row],[Plaats lokatie]],stadgem,4,0)</f>
        <v>De Wolden</v>
      </c>
    </row>
    <row r="189" spans="1:17" hidden="1" x14ac:dyDescent="0.25">
      <c r="A189" t="s">
        <v>674</v>
      </c>
      <c r="B189" t="s">
        <v>776</v>
      </c>
      <c r="C189" t="s">
        <v>371</v>
      </c>
      <c r="D189" t="s">
        <v>676</v>
      </c>
      <c r="E189" t="s">
        <v>373</v>
      </c>
      <c r="F189" t="s">
        <v>373</v>
      </c>
      <c r="G189" t="s">
        <v>403</v>
      </c>
      <c r="H189" t="s">
        <v>404</v>
      </c>
      <c r="I189" t="s">
        <v>376</v>
      </c>
      <c r="J189" s="33">
        <v>2.0500000000000002E-3</v>
      </c>
      <c r="K189" s="33">
        <v>1.7429999999999999</v>
      </c>
      <c r="L189">
        <v>15</v>
      </c>
      <c r="M189">
        <v>8349</v>
      </c>
      <c r="N189" t="s">
        <v>377</v>
      </c>
      <c r="O189" t="s">
        <v>378</v>
      </c>
      <c r="P189">
        <f>IF(Tabel1[[#This Row],[Beschikte productie per jaar '[MWh']]]&gt;14.25,1,0)</f>
        <v>0</v>
      </c>
      <c r="Q189" s="2" t="str">
        <f>VLOOKUP(Tabel1[[#This Row],[Plaats lokatie]],stadgem,4,0)</f>
        <v>Midden-Drenthe</v>
      </c>
    </row>
    <row r="190" spans="1:17" hidden="1" x14ac:dyDescent="0.25">
      <c r="A190" t="s">
        <v>674</v>
      </c>
      <c r="B190" t="s">
        <v>777</v>
      </c>
      <c r="C190" t="s">
        <v>371</v>
      </c>
      <c r="D190" t="s">
        <v>676</v>
      </c>
      <c r="E190" t="s">
        <v>373</v>
      </c>
      <c r="F190" t="s">
        <v>373</v>
      </c>
      <c r="G190" t="s">
        <v>751</v>
      </c>
      <c r="H190" t="s">
        <v>752</v>
      </c>
      <c r="I190" t="s">
        <v>376</v>
      </c>
      <c r="J190" s="33">
        <v>1.14E-2</v>
      </c>
      <c r="K190" s="33">
        <v>9.69</v>
      </c>
      <c r="L190">
        <v>15</v>
      </c>
      <c r="M190">
        <v>46674.67</v>
      </c>
      <c r="N190" t="s">
        <v>377</v>
      </c>
      <c r="O190" t="s">
        <v>378</v>
      </c>
      <c r="P190">
        <f>IF(Tabel1[[#This Row],[Beschikte productie per jaar '[MWh']]]&gt;14.25,1,0)</f>
        <v>0</v>
      </c>
      <c r="Q190" s="2" t="str">
        <f>VLOOKUP(Tabel1[[#This Row],[Plaats lokatie]],stadgem,4,0)</f>
        <v>Noordenveld</v>
      </c>
    </row>
    <row r="191" spans="1:17" x14ac:dyDescent="0.25">
      <c r="A191" t="s">
        <v>674</v>
      </c>
      <c r="B191" t="s">
        <v>778</v>
      </c>
      <c r="C191" t="s">
        <v>371</v>
      </c>
      <c r="D191" t="s">
        <v>676</v>
      </c>
      <c r="E191" t="s">
        <v>373</v>
      </c>
      <c r="F191" t="s">
        <v>373</v>
      </c>
      <c r="G191" t="s">
        <v>739</v>
      </c>
      <c r="H191" t="s">
        <v>740</v>
      </c>
      <c r="I191" t="s">
        <v>376</v>
      </c>
      <c r="J191" s="33">
        <v>3.0000000000000001E-3</v>
      </c>
      <c r="K191" s="33">
        <v>2.5499999999999998</v>
      </c>
      <c r="L191">
        <v>15</v>
      </c>
      <c r="M191">
        <v>11918.91</v>
      </c>
      <c r="N191" t="s">
        <v>377</v>
      </c>
      <c r="O191" t="s">
        <v>378</v>
      </c>
      <c r="P191">
        <f>IF(Tabel1[[#This Row],[Beschikte productie per jaar '[MWh']]]&gt;14.25,1,0)</f>
        <v>0</v>
      </c>
      <c r="Q191" s="2" t="str">
        <f>VLOOKUP(Tabel1[[#This Row],[Plaats lokatie]],stadgem,4,0)</f>
        <v>Tynaarlo</v>
      </c>
    </row>
    <row r="192" spans="1:17" hidden="1" x14ac:dyDescent="0.25">
      <c r="A192" t="s">
        <v>674</v>
      </c>
      <c r="B192" t="s">
        <v>779</v>
      </c>
      <c r="C192" t="s">
        <v>371</v>
      </c>
      <c r="D192" t="s">
        <v>676</v>
      </c>
      <c r="E192" t="s">
        <v>373</v>
      </c>
      <c r="F192" t="s">
        <v>373</v>
      </c>
      <c r="G192" t="s">
        <v>743</v>
      </c>
      <c r="H192" t="s">
        <v>384</v>
      </c>
      <c r="I192" t="s">
        <v>376</v>
      </c>
      <c r="J192" s="33">
        <v>1.4840000000000001E-2</v>
      </c>
      <c r="K192" s="33">
        <v>12.614000000000001</v>
      </c>
      <c r="L192">
        <v>15</v>
      </c>
      <c r="M192">
        <v>57674.97</v>
      </c>
      <c r="N192" t="s">
        <v>377</v>
      </c>
      <c r="O192" t="s">
        <v>378</v>
      </c>
      <c r="P192">
        <f>IF(Tabel1[[#This Row],[Beschikte productie per jaar '[MWh']]]&gt;14.25,1,0)</f>
        <v>0</v>
      </c>
      <c r="Q192" s="2" t="str">
        <f>VLOOKUP(Tabel1[[#This Row],[Plaats lokatie]],stadgem,4,0)</f>
        <v>Hoogeveen</v>
      </c>
    </row>
    <row r="193" spans="1:17" hidden="1" x14ac:dyDescent="0.25">
      <c r="A193" t="s">
        <v>674</v>
      </c>
      <c r="B193" t="s">
        <v>780</v>
      </c>
      <c r="C193" t="s">
        <v>371</v>
      </c>
      <c r="D193" t="s">
        <v>676</v>
      </c>
      <c r="E193" t="s">
        <v>373</v>
      </c>
      <c r="F193" t="s">
        <v>373</v>
      </c>
      <c r="G193" t="s">
        <v>501</v>
      </c>
      <c r="H193" t="s">
        <v>502</v>
      </c>
      <c r="I193" t="s">
        <v>376</v>
      </c>
      <c r="J193" s="33">
        <v>7.6949999999999996E-3</v>
      </c>
      <c r="K193" s="33">
        <v>6.5409999999999995</v>
      </c>
      <c r="L193">
        <v>15</v>
      </c>
      <c r="M193">
        <v>31303.72</v>
      </c>
      <c r="N193" t="s">
        <v>377</v>
      </c>
      <c r="O193" t="s">
        <v>378</v>
      </c>
      <c r="P193">
        <f>IF(Tabel1[[#This Row],[Beschikte productie per jaar '[MWh']]]&gt;14.25,1,0)</f>
        <v>0</v>
      </c>
      <c r="Q193" s="2" t="str">
        <f>VLOOKUP(Tabel1[[#This Row],[Plaats lokatie]],stadgem,4,0)</f>
        <v>Midden-Drenthe</v>
      </c>
    </row>
    <row r="194" spans="1:17" hidden="1" x14ac:dyDescent="0.25">
      <c r="A194" t="s">
        <v>674</v>
      </c>
      <c r="B194" t="s">
        <v>781</v>
      </c>
      <c r="C194" t="s">
        <v>371</v>
      </c>
      <c r="D194" t="s">
        <v>676</v>
      </c>
      <c r="E194" t="s">
        <v>373</v>
      </c>
      <c r="F194" t="s">
        <v>373</v>
      </c>
      <c r="G194" t="s">
        <v>501</v>
      </c>
      <c r="H194" t="s">
        <v>502</v>
      </c>
      <c r="I194" t="s">
        <v>376</v>
      </c>
      <c r="J194" s="33">
        <v>2E-3</v>
      </c>
      <c r="K194" s="33">
        <v>1.7</v>
      </c>
      <c r="L194">
        <v>15</v>
      </c>
      <c r="M194">
        <v>8032.82</v>
      </c>
      <c r="N194" t="s">
        <v>377</v>
      </c>
      <c r="O194" t="s">
        <v>378</v>
      </c>
      <c r="P194">
        <f>IF(Tabel1[[#This Row],[Beschikte productie per jaar '[MWh']]]&gt;14.25,1,0)</f>
        <v>0</v>
      </c>
      <c r="Q194" s="2" t="str">
        <f>VLOOKUP(Tabel1[[#This Row],[Plaats lokatie]],stadgem,4,0)</f>
        <v>Midden-Drenthe</v>
      </c>
    </row>
    <row r="195" spans="1:17" hidden="1" x14ac:dyDescent="0.25">
      <c r="A195" t="s">
        <v>674</v>
      </c>
      <c r="B195" t="s">
        <v>782</v>
      </c>
      <c r="C195" t="s">
        <v>371</v>
      </c>
      <c r="D195" t="s">
        <v>676</v>
      </c>
      <c r="E195" t="s">
        <v>373</v>
      </c>
      <c r="F195" t="s">
        <v>373</v>
      </c>
      <c r="G195" t="s">
        <v>783</v>
      </c>
      <c r="H195" t="s">
        <v>784</v>
      </c>
      <c r="I195" t="s">
        <v>376</v>
      </c>
      <c r="J195" s="33">
        <v>2.8800000000000002E-3</v>
      </c>
      <c r="K195" s="33">
        <v>2.448</v>
      </c>
      <c r="L195">
        <v>15</v>
      </c>
      <c r="M195">
        <v>11594.22</v>
      </c>
      <c r="N195" t="s">
        <v>377</v>
      </c>
      <c r="O195" t="s">
        <v>378</v>
      </c>
      <c r="P195">
        <f>IF(Tabel1[[#This Row],[Beschikte productie per jaar '[MWh']]]&gt;14.25,1,0)</f>
        <v>0</v>
      </c>
      <c r="Q195" s="2" t="str">
        <f>VLOOKUP(Tabel1[[#This Row],[Plaats lokatie]],stadgem,4,0)</f>
        <v>Noordenveld</v>
      </c>
    </row>
    <row r="196" spans="1:17" hidden="1" x14ac:dyDescent="0.25">
      <c r="A196" t="s">
        <v>674</v>
      </c>
      <c r="B196" t="s">
        <v>785</v>
      </c>
      <c r="C196" t="s">
        <v>371</v>
      </c>
      <c r="D196" t="s">
        <v>676</v>
      </c>
      <c r="E196" t="s">
        <v>373</v>
      </c>
      <c r="F196" t="s">
        <v>373</v>
      </c>
      <c r="G196" t="s">
        <v>786</v>
      </c>
      <c r="H196" t="s">
        <v>787</v>
      </c>
      <c r="I196" t="s">
        <v>376</v>
      </c>
      <c r="J196" s="33">
        <v>1.2E-2</v>
      </c>
      <c r="K196" s="33">
        <v>10.199999999999999</v>
      </c>
      <c r="L196">
        <v>15</v>
      </c>
      <c r="M196">
        <v>48641.919999999998</v>
      </c>
      <c r="N196" t="s">
        <v>377</v>
      </c>
      <c r="O196" t="s">
        <v>378</v>
      </c>
      <c r="P196">
        <f>IF(Tabel1[[#This Row],[Beschikte productie per jaar '[MWh']]]&gt;14.25,1,0)</f>
        <v>0</v>
      </c>
      <c r="Q196" s="2" t="str">
        <f>VLOOKUP(Tabel1[[#This Row],[Plaats lokatie]],stadgem,4,0)</f>
        <v>Aa en Hunze</v>
      </c>
    </row>
    <row r="197" spans="1:17" hidden="1" x14ac:dyDescent="0.25">
      <c r="A197" t="s">
        <v>674</v>
      </c>
      <c r="B197" t="s">
        <v>788</v>
      </c>
      <c r="C197" t="s">
        <v>371</v>
      </c>
      <c r="D197" t="s">
        <v>676</v>
      </c>
      <c r="E197" t="s">
        <v>373</v>
      </c>
      <c r="F197" t="s">
        <v>373</v>
      </c>
      <c r="G197" t="s">
        <v>519</v>
      </c>
      <c r="H197" t="s">
        <v>520</v>
      </c>
      <c r="I197" t="s">
        <v>376</v>
      </c>
      <c r="J197" s="33">
        <v>3.5999999999999999E-3</v>
      </c>
      <c r="K197" s="33">
        <v>3.06</v>
      </c>
      <c r="L197">
        <v>15</v>
      </c>
      <c r="M197">
        <v>14728.36</v>
      </c>
      <c r="N197" t="s">
        <v>377</v>
      </c>
      <c r="O197" t="s">
        <v>378</v>
      </c>
      <c r="P197">
        <f>IF(Tabel1[[#This Row],[Beschikte productie per jaar '[MWh']]]&gt;14.25,1,0)</f>
        <v>0</v>
      </c>
      <c r="Q197" s="2" t="str">
        <f>VLOOKUP(Tabel1[[#This Row],[Plaats lokatie]],stadgem,4,0)</f>
        <v>Noordenveld</v>
      </c>
    </row>
    <row r="198" spans="1:17" x14ac:dyDescent="0.25">
      <c r="A198" t="s">
        <v>674</v>
      </c>
      <c r="B198" t="s">
        <v>789</v>
      </c>
      <c r="C198" t="s">
        <v>371</v>
      </c>
      <c r="D198" t="s">
        <v>676</v>
      </c>
      <c r="E198" t="s">
        <v>373</v>
      </c>
      <c r="F198" t="s">
        <v>373</v>
      </c>
      <c r="G198" t="s">
        <v>790</v>
      </c>
      <c r="H198" t="s">
        <v>791</v>
      </c>
      <c r="I198" t="s">
        <v>376</v>
      </c>
      <c r="J198" s="33">
        <v>2.3999999999999998E-3</v>
      </c>
      <c r="K198" s="33">
        <v>2.04</v>
      </c>
      <c r="L198">
        <v>15</v>
      </c>
      <c r="M198">
        <v>9825.23</v>
      </c>
      <c r="N198" t="s">
        <v>377</v>
      </c>
      <c r="O198" t="s">
        <v>378</v>
      </c>
      <c r="P198">
        <f>IF(Tabel1[[#This Row],[Beschikte productie per jaar '[MWh']]]&gt;14.25,1,0)</f>
        <v>0</v>
      </c>
      <c r="Q198" s="2" t="str">
        <f>VLOOKUP(Tabel1[[#This Row],[Plaats lokatie]],stadgem,4,0)</f>
        <v>Tynaarlo</v>
      </c>
    </row>
    <row r="199" spans="1:17" hidden="1" x14ac:dyDescent="0.25">
      <c r="A199" t="s">
        <v>674</v>
      </c>
      <c r="B199" t="s">
        <v>792</v>
      </c>
      <c r="C199" t="s">
        <v>371</v>
      </c>
      <c r="D199" t="s">
        <v>676</v>
      </c>
      <c r="E199" t="s">
        <v>373</v>
      </c>
      <c r="F199" t="s">
        <v>373</v>
      </c>
      <c r="G199" t="s">
        <v>629</v>
      </c>
      <c r="H199" t="s">
        <v>630</v>
      </c>
      <c r="I199" t="s">
        <v>376</v>
      </c>
      <c r="J199" s="33">
        <v>2E-3</v>
      </c>
      <c r="K199" s="33">
        <v>1.7</v>
      </c>
      <c r="L199">
        <v>15</v>
      </c>
      <c r="M199">
        <v>8136.57</v>
      </c>
      <c r="N199" t="s">
        <v>377</v>
      </c>
      <c r="O199" t="s">
        <v>378</v>
      </c>
      <c r="P199">
        <f>IF(Tabel1[[#This Row],[Beschikte productie per jaar '[MWh']]]&gt;14.25,1,0)</f>
        <v>0</v>
      </c>
      <c r="Q199" s="2" t="str">
        <f>VLOOKUP(Tabel1[[#This Row],[Plaats lokatie]],stadgem,4,0)</f>
        <v>Westerveld</v>
      </c>
    </row>
    <row r="200" spans="1:17" hidden="1" x14ac:dyDescent="0.25">
      <c r="A200" t="s">
        <v>674</v>
      </c>
      <c r="B200" t="s">
        <v>793</v>
      </c>
      <c r="C200" t="s">
        <v>371</v>
      </c>
      <c r="D200" t="s">
        <v>685</v>
      </c>
      <c r="E200" t="s">
        <v>794</v>
      </c>
      <c r="F200" t="s">
        <v>795</v>
      </c>
      <c r="G200" t="s">
        <v>796</v>
      </c>
      <c r="H200" t="s">
        <v>550</v>
      </c>
      <c r="I200" t="s">
        <v>376</v>
      </c>
      <c r="J200" s="33">
        <v>0.1</v>
      </c>
      <c r="K200" s="33">
        <v>85</v>
      </c>
      <c r="L200">
        <v>15</v>
      </c>
      <c r="M200">
        <v>485788.84</v>
      </c>
      <c r="N200" t="s">
        <v>377</v>
      </c>
      <c r="O200" t="s">
        <v>378</v>
      </c>
      <c r="P200">
        <f>IF(Tabel1[[#This Row],[Beschikte productie per jaar '[MWh']]]&gt;14.25,1,0)</f>
        <v>1</v>
      </c>
      <c r="Q200" s="2" t="str">
        <f>VLOOKUP(Tabel1[[#This Row],[Plaats lokatie]],stadgem,4,0)</f>
        <v>Emmen</v>
      </c>
    </row>
    <row r="201" spans="1:17" hidden="1" x14ac:dyDescent="0.25">
      <c r="A201" t="s">
        <v>674</v>
      </c>
      <c r="B201" t="s">
        <v>797</v>
      </c>
      <c r="C201" t="s">
        <v>371</v>
      </c>
      <c r="D201" t="s">
        <v>676</v>
      </c>
      <c r="E201" t="s">
        <v>373</v>
      </c>
      <c r="F201" t="s">
        <v>373</v>
      </c>
      <c r="G201" t="s">
        <v>798</v>
      </c>
      <c r="H201" t="s">
        <v>799</v>
      </c>
      <c r="I201" t="s">
        <v>376</v>
      </c>
      <c r="J201" s="33">
        <v>1.4999999999999999E-2</v>
      </c>
      <c r="K201" s="33">
        <v>12.75</v>
      </c>
      <c r="L201">
        <v>15</v>
      </c>
      <c r="M201">
        <v>60449.35</v>
      </c>
      <c r="N201" t="s">
        <v>377</v>
      </c>
      <c r="O201" t="s">
        <v>378</v>
      </c>
      <c r="P201">
        <f>IF(Tabel1[[#This Row],[Beschikte productie per jaar '[MWh']]]&gt;14.25,1,0)</f>
        <v>0</v>
      </c>
      <c r="Q201" s="2" t="str">
        <f>VLOOKUP(Tabel1[[#This Row],[Plaats lokatie]],stadgem,4,0)</f>
        <v>Coevorden</v>
      </c>
    </row>
    <row r="202" spans="1:17" hidden="1" x14ac:dyDescent="0.25">
      <c r="A202" t="s">
        <v>674</v>
      </c>
      <c r="B202" t="s">
        <v>800</v>
      </c>
      <c r="C202" t="s">
        <v>371</v>
      </c>
      <c r="D202" t="s">
        <v>676</v>
      </c>
      <c r="E202" t="s">
        <v>801</v>
      </c>
      <c r="F202" t="s">
        <v>802</v>
      </c>
      <c r="G202" t="s">
        <v>803</v>
      </c>
      <c r="H202" t="s">
        <v>393</v>
      </c>
      <c r="I202" t="s">
        <v>376</v>
      </c>
      <c r="J202" s="33">
        <v>1.4999999999999999E-2</v>
      </c>
      <c r="K202" s="33">
        <v>12.75</v>
      </c>
      <c r="L202">
        <v>15</v>
      </c>
      <c r="M202">
        <v>59122.04</v>
      </c>
      <c r="N202" t="s">
        <v>377</v>
      </c>
      <c r="O202" t="s">
        <v>378</v>
      </c>
      <c r="P202">
        <f>IF(Tabel1[[#This Row],[Beschikte productie per jaar '[MWh']]]&gt;14.25,1,0)</f>
        <v>0</v>
      </c>
      <c r="Q202" s="2" t="str">
        <f>VLOOKUP(Tabel1[[#This Row],[Plaats lokatie]],stadgem,4,0)</f>
        <v>Emmen</v>
      </c>
    </row>
    <row r="203" spans="1:17" hidden="1" x14ac:dyDescent="0.25">
      <c r="A203" t="s">
        <v>674</v>
      </c>
      <c r="B203" t="s">
        <v>804</v>
      </c>
      <c r="C203" t="s">
        <v>371</v>
      </c>
      <c r="D203" t="s">
        <v>685</v>
      </c>
      <c r="E203" t="s">
        <v>805</v>
      </c>
      <c r="F203" t="s">
        <v>806</v>
      </c>
      <c r="G203" t="s">
        <v>796</v>
      </c>
      <c r="H203" t="s">
        <v>550</v>
      </c>
      <c r="I203" t="s">
        <v>376</v>
      </c>
      <c r="J203" s="33">
        <v>0.1</v>
      </c>
      <c r="K203" s="33">
        <v>85</v>
      </c>
      <c r="L203">
        <v>15</v>
      </c>
      <c r="M203">
        <v>483685.84</v>
      </c>
      <c r="N203" t="s">
        <v>377</v>
      </c>
      <c r="O203" t="s">
        <v>378</v>
      </c>
      <c r="P203">
        <f>IF(Tabel1[[#This Row],[Beschikte productie per jaar '[MWh']]]&gt;14.25,1,0)</f>
        <v>1</v>
      </c>
      <c r="Q203" s="2" t="str">
        <f>VLOOKUP(Tabel1[[#This Row],[Plaats lokatie]],stadgem,4,0)</f>
        <v>Emmen</v>
      </c>
    </row>
    <row r="204" spans="1:17" hidden="1" x14ac:dyDescent="0.25">
      <c r="A204" t="s">
        <v>674</v>
      </c>
      <c r="B204" t="s">
        <v>807</v>
      </c>
      <c r="C204" t="s">
        <v>371</v>
      </c>
      <c r="D204" t="s">
        <v>685</v>
      </c>
      <c r="E204" t="s">
        <v>808</v>
      </c>
      <c r="F204" t="s">
        <v>809</v>
      </c>
      <c r="G204" t="s">
        <v>810</v>
      </c>
      <c r="H204" t="s">
        <v>508</v>
      </c>
      <c r="I204" t="s">
        <v>376</v>
      </c>
      <c r="J204" s="33">
        <v>0.1</v>
      </c>
      <c r="K204" s="33">
        <v>85</v>
      </c>
      <c r="L204">
        <v>15</v>
      </c>
      <c r="M204">
        <v>517487.22</v>
      </c>
      <c r="N204" t="s">
        <v>377</v>
      </c>
      <c r="O204" t="s">
        <v>378</v>
      </c>
      <c r="P204">
        <f>IF(Tabel1[[#This Row],[Beschikte productie per jaar '[MWh']]]&gt;14.25,1,0)</f>
        <v>1</v>
      </c>
      <c r="Q204" s="2" t="str">
        <f>VLOOKUP(Tabel1[[#This Row],[Plaats lokatie]],stadgem,4,0)</f>
        <v>Coevorden</v>
      </c>
    </row>
    <row r="205" spans="1:17" hidden="1" x14ac:dyDescent="0.25">
      <c r="A205" t="s">
        <v>674</v>
      </c>
      <c r="B205" t="s">
        <v>811</v>
      </c>
      <c r="C205" t="s">
        <v>371</v>
      </c>
      <c r="D205" t="s">
        <v>676</v>
      </c>
      <c r="E205" t="s">
        <v>373</v>
      </c>
      <c r="F205" t="s">
        <v>373</v>
      </c>
      <c r="G205" t="s">
        <v>480</v>
      </c>
      <c r="H205" t="s">
        <v>481</v>
      </c>
      <c r="I205" t="s">
        <v>376</v>
      </c>
      <c r="J205" s="33">
        <v>1.9E-3</v>
      </c>
      <c r="K205" s="33">
        <v>1.615</v>
      </c>
      <c r="L205">
        <v>15</v>
      </c>
      <c r="M205">
        <v>7724.43</v>
      </c>
      <c r="N205" t="s">
        <v>377</v>
      </c>
      <c r="O205" t="s">
        <v>378</v>
      </c>
      <c r="P205">
        <f>IF(Tabel1[[#This Row],[Beschikte productie per jaar '[MWh']]]&gt;14.25,1,0)</f>
        <v>0</v>
      </c>
      <c r="Q205" s="2" t="str">
        <f>VLOOKUP(Tabel1[[#This Row],[Plaats lokatie]],stadgem,4,0)</f>
        <v>Coevorden</v>
      </c>
    </row>
    <row r="206" spans="1:17" hidden="1" x14ac:dyDescent="0.25">
      <c r="A206" t="s">
        <v>674</v>
      </c>
      <c r="B206" t="s">
        <v>812</v>
      </c>
      <c r="C206" t="s">
        <v>371</v>
      </c>
      <c r="D206" t="s">
        <v>676</v>
      </c>
      <c r="E206" t="s">
        <v>373</v>
      </c>
      <c r="F206" t="s">
        <v>373</v>
      </c>
      <c r="G206" t="s">
        <v>490</v>
      </c>
      <c r="H206" t="s">
        <v>389</v>
      </c>
      <c r="I206" t="s">
        <v>376</v>
      </c>
      <c r="J206" s="33">
        <v>4.0000000000000001E-3</v>
      </c>
      <c r="K206" s="33">
        <v>3.4</v>
      </c>
      <c r="L206">
        <v>15</v>
      </c>
      <c r="M206">
        <v>15848.25</v>
      </c>
      <c r="N206" t="s">
        <v>377</v>
      </c>
      <c r="O206" t="s">
        <v>378</v>
      </c>
      <c r="P206">
        <f>IF(Tabel1[[#This Row],[Beschikte productie per jaar '[MWh']]]&gt;14.25,1,0)</f>
        <v>0</v>
      </c>
      <c r="Q206" s="2" t="str">
        <f>VLOOKUP(Tabel1[[#This Row],[Plaats lokatie]],stadgem,4,0)</f>
        <v>Emmen</v>
      </c>
    </row>
    <row r="207" spans="1:17" hidden="1" x14ac:dyDescent="0.25">
      <c r="A207" t="s">
        <v>674</v>
      </c>
      <c r="B207" t="s">
        <v>813</v>
      </c>
      <c r="C207" t="s">
        <v>371</v>
      </c>
      <c r="D207" t="s">
        <v>676</v>
      </c>
      <c r="E207" t="s">
        <v>373</v>
      </c>
      <c r="F207" t="s">
        <v>373</v>
      </c>
      <c r="G207" t="s">
        <v>591</v>
      </c>
      <c r="H207" t="s">
        <v>389</v>
      </c>
      <c r="I207" t="s">
        <v>376</v>
      </c>
      <c r="J207" s="33">
        <v>2.3999999999999998E-3</v>
      </c>
      <c r="K207" s="33">
        <v>2.04</v>
      </c>
      <c r="L207">
        <v>15</v>
      </c>
      <c r="M207">
        <v>9467.84</v>
      </c>
      <c r="N207" t="s">
        <v>377</v>
      </c>
      <c r="O207" t="s">
        <v>378</v>
      </c>
      <c r="P207">
        <f>IF(Tabel1[[#This Row],[Beschikte productie per jaar '[MWh']]]&gt;14.25,1,0)</f>
        <v>0</v>
      </c>
      <c r="Q207" s="2" t="str">
        <f>VLOOKUP(Tabel1[[#This Row],[Plaats lokatie]],stadgem,4,0)</f>
        <v>Emmen</v>
      </c>
    </row>
    <row r="208" spans="1:17" hidden="1" x14ac:dyDescent="0.25">
      <c r="A208" t="s">
        <v>674</v>
      </c>
      <c r="B208" t="s">
        <v>814</v>
      </c>
      <c r="C208" t="s">
        <v>371</v>
      </c>
      <c r="D208" t="s">
        <v>676</v>
      </c>
      <c r="E208" t="s">
        <v>373</v>
      </c>
      <c r="F208" t="s">
        <v>373</v>
      </c>
      <c r="G208" t="s">
        <v>783</v>
      </c>
      <c r="H208" t="s">
        <v>784</v>
      </c>
      <c r="I208" t="s">
        <v>376</v>
      </c>
      <c r="J208" s="33">
        <v>1.0800000000000001E-2</v>
      </c>
      <c r="K208" s="33">
        <v>9.18</v>
      </c>
      <c r="L208">
        <v>15</v>
      </c>
      <c r="M208">
        <v>43932.58</v>
      </c>
      <c r="N208" t="s">
        <v>377</v>
      </c>
      <c r="O208" t="s">
        <v>378</v>
      </c>
      <c r="P208">
        <f>IF(Tabel1[[#This Row],[Beschikte productie per jaar '[MWh']]]&gt;14.25,1,0)</f>
        <v>0</v>
      </c>
      <c r="Q208" s="2" t="str">
        <f>VLOOKUP(Tabel1[[#This Row],[Plaats lokatie]],stadgem,4,0)</f>
        <v>Noordenveld</v>
      </c>
    </row>
    <row r="209" spans="1:17" hidden="1" x14ac:dyDescent="0.25">
      <c r="A209" t="s">
        <v>674</v>
      </c>
      <c r="B209" t="s">
        <v>815</v>
      </c>
      <c r="C209" t="s">
        <v>371</v>
      </c>
      <c r="D209" t="s">
        <v>676</v>
      </c>
      <c r="E209" t="s">
        <v>816</v>
      </c>
      <c r="F209" t="s">
        <v>817</v>
      </c>
      <c r="G209" t="s">
        <v>818</v>
      </c>
      <c r="H209" t="s">
        <v>401</v>
      </c>
      <c r="I209" t="s">
        <v>376</v>
      </c>
      <c r="J209" s="33">
        <v>1.4E-2</v>
      </c>
      <c r="K209" s="33">
        <v>11.9</v>
      </c>
      <c r="L209">
        <v>15</v>
      </c>
      <c r="M209">
        <v>53790.01</v>
      </c>
      <c r="N209" t="s">
        <v>377</v>
      </c>
      <c r="O209" t="s">
        <v>378</v>
      </c>
      <c r="P209">
        <f>IF(Tabel1[[#This Row],[Beschikte productie per jaar '[MWh']]]&gt;14.25,1,0)</f>
        <v>0</v>
      </c>
      <c r="Q209" s="2" t="str">
        <f>VLOOKUP(Tabel1[[#This Row],[Plaats lokatie]],stadgem,4,0)</f>
        <v>Assen</v>
      </c>
    </row>
    <row r="210" spans="1:17" hidden="1" x14ac:dyDescent="0.25">
      <c r="A210" t="s">
        <v>674</v>
      </c>
      <c r="B210" t="s">
        <v>819</v>
      </c>
      <c r="C210" t="s">
        <v>371</v>
      </c>
      <c r="D210" t="s">
        <v>676</v>
      </c>
      <c r="E210" t="s">
        <v>373</v>
      </c>
      <c r="F210" t="s">
        <v>373</v>
      </c>
      <c r="G210" t="s">
        <v>480</v>
      </c>
      <c r="H210" t="s">
        <v>481</v>
      </c>
      <c r="I210" t="s">
        <v>376</v>
      </c>
      <c r="J210" s="33">
        <v>1.4999999999999999E-2</v>
      </c>
      <c r="K210" s="33">
        <v>12.75</v>
      </c>
      <c r="L210">
        <v>15</v>
      </c>
      <c r="M210">
        <v>61209.72</v>
      </c>
      <c r="N210" t="s">
        <v>377</v>
      </c>
      <c r="O210" t="s">
        <v>378</v>
      </c>
      <c r="P210">
        <f>IF(Tabel1[[#This Row],[Beschikte productie per jaar '[MWh']]]&gt;14.25,1,0)</f>
        <v>0</v>
      </c>
      <c r="Q210" s="2" t="str">
        <f>VLOOKUP(Tabel1[[#This Row],[Plaats lokatie]],stadgem,4,0)</f>
        <v>Coevorden</v>
      </c>
    </row>
    <row r="211" spans="1:17" hidden="1" x14ac:dyDescent="0.25">
      <c r="A211" t="s">
        <v>820</v>
      </c>
      <c r="B211" t="s">
        <v>821</v>
      </c>
      <c r="C211" t="s">
        <v>371</v>
      </c>
      <c r="D211" t="s">
        <v>822</v>
      </c>
      <c r="E211" t="s">
        <v>373</v>
      </c>
      <c r="F211" t="s">
        <v>373</v>
      </c>
      <c r="G211" t="s">
        <v>424</v>
      </c>
      <c r="H211" t="s">
        <v>401</v>
      </c>
      <c r="I211" t="s">
        <v>376</v>
      </c>
      <c r="J211" s="33">
        <v>3.15E-3</v>
      </c>
      <c r="K211" s="33">
        <v>2.6779999999999999</v>
      </c>
      <c r="L211">
        <v>15</v>
      </c>
      <c r="M211">
        <v>10607.24</v>
      </c>
      <c r="N211" t="s">
        <v>377</v>
      </c>
      <c r="O211" t="s">
        <v>378</v>
      </c>
      <c r="P211">
        <f>IF(Tabel1[[#This Row],[Beschikte productie per jaar '[MWh']]]&gt;14.25,1,0)</f>
        <v>0</v>
      </c>
      <c r="Q211" s="2" t="str">
        <f>VLOOKUP(Tabel1[[#This Row],[Plaats lokatie]],stadgem,4,0)</f>
        <v>Assen</v>
      </c>
    </row>
    <row r="212" spans="1:17" hidden="1" x14ac:dyDescent="0.25">
      <c r="A212" t="s">
        <v>820</v>
      </c>
      <c r="B212" t="s">
        <v>823</v>
      </c>
      <c r="C212" t="s">
        <v>371</v>
      </c>
      <c r="D212" t="s">
        <v>822</v>
      </c>
      <c r="E212" t="s">
        <v>373</v>
      </c>
      <c r="F212" t="s">
        <v>373</v>
      </c>
      <c r="G212" t="s">
        <v>824</v>
      </c>
      <c r="H212" t="s">
        <v>825</v>
      </c>
      <c r="I212" t="s">
        <v>376</v>
      </c>
      <c r="J212" s="33">
        <v>3.0000000000000001E-3</v>
      </c>
      <c r="K212" s="33">
        <v>2.5499999999999998</v>
      </c>
      <c r="L212">
        <v>15</v>
      </c>
      <c r="M212">
        <v>10165.68</v>
      </c>
      <c r="N212" t="s">
        <v>377</v>
      </c>
      <c r="O212" t="s">
        <v>378</v>
      </c>
      <c r="P212">
        <f>IF(Tabel1[[#This Row],[Beschikte productie per jaar '[MWh']]]&gt;14.25,1,0)</f>
        <v>0</v>
      </c>
      <c r="Q212" s="2" t="str">
        <f>VLOOKUP(Tabel1[[#This Row],[Plaats lokatie]],stadgem,4,0)</f>
        <v>Emmen</v>
      </c>
    </row>
    <row r="213" spans="1:17" hidden="1" x14ac:dyDescent="0.25">
      <c r="A213" t="s">
        <v>820</v>
      </c>
      <c r="B213" t="s">
        <v>826</v>
      </c>
      <c r="C213" t="s">
        <v>371</v>
      </c>
      <c r="D213" t="s">
        <v>822</v>
      </c>
      <c r="E213" t="s">
        <v>373</v>
      </c>
      <c r="F213" t="s">
        <v>373</v>
      </c>
      <c r="G213" t="s">
        <v>465</v>
      </c>
      <c r="H213" t="s">
        <v>466</v>
      </c>
      <c r="I213" t="s">
        <v>376</v>
      </c>
      <c r="J213" s="33">
        <v>2.5200000000000001E-3</v>
      </c>
      <c r="K213" s="33">
        <v>2.1420000000000003</v>
      </c>
      <c r="L213">
        <v>15</v>
      </c>
      <c r="M213">
        <v>8452.17</v>
      </c>
      <c r="N213" t="s">
        <v>377</v>
      </c>
      <c r="O213" t="s">
        <v>378</v>
      </c>
      <c r="P213">
        <f>IF(Tabel1[[#This Row],[Beschikte productie per jaar '[MWh']]]&gt;14.25,1,0)</f>
        <v>0</v>
      </c>
      <c r="Q213" s="2" t="str">
        <f>VLOOKUP(Tabel1[[#This Row],[Plaats lokatie]],stadgem,4,0)</f>
        <v>Aa en Hunze</v>
      </c>
    </row>
    <row r="214" spans="1:17" hidden="1" x14ac:dyDescent="0.25">
      <c r="A214" t="s">
        <v>820</v>
      </c>
      <c r="B214" t="s">
        <v>827</v>
      </c>
      <c r="C214" t="s">
        <v>371</v>
      </c>
      <c r="D214" t="s">
        <v>822</v>
      </c>
      <c r="E214" t="s">
        <v>373</v>
      </c>
      <c r="F214" t="s">
        <v>373</v>
      </c>
      <c r="G214" t="s">
        <v>560</v>
      </c>
      <c r="H214" t="s">
        <v>393</v>
      </c>
      <c r="I214" t="s">
        <v>376</v>
      </c>
      <c r="J214" s="33">
        <v>7.4999999999999997E-3</v>
      </c>
      <c r="K214" s="33">
        <v>6.375</v>
      </c>
      <c r="L214">
        <v>15</v>
      </c>
      <c r="M214">
        <v>25349.78</v>
      </c>
      <c r="N214" t="s">
        <v>377</v>
      </c>
      <c r="O214" t="s">
        <v>378</v>
      </c>
      <c r="P214">
        <f>IF(Tabel1[[#This Row],[Beschikte productie per jaar '[MWh']]]&gt;14.25,1,0)</f>
        <v>0</v>
      </c>
      <c r="Q214" s="2" t="str">
        <f>VLOOKUP(Tabel1[[#This Row],[Plaats lokatie]],stadgem,4,0)</f>
        <v>Emmen</v>
      </c>
    </row>
    <row r="215" spans="1:17" hidden="1" x14ac:dyDescent="0.25">
      <c r="A215" t="s">
        <v>820</v>
      </c>
      <c r="B215" t="s">
        <v>828</v>
      </c>
      <c r="C215" t="s">
        <v>371</v>
      </c>
      <c r="D215" t="s">
        <v>822</v>
      </c>
      <c r="E215" t="s">
        <v>373</v>
      </c>
      <c r="F215" t="s">
        <v>373</v>
      </c>
      <c r="G215" t="s">
        <v>427</v>
      </c>
      <c r="H215" t="s">
        <v>428</v>
      </c>
      <c r="I215" t="s">
        <v>376</v>
      </c>
      <c r="J215" s="33">
        <v>7.4999999999999997E-3</v>
      </c>
      <c r="K215" s="33">
        <v>6.375</v>
      </c>
      <c r="L215">
        <v>15</v>
      </c>
      <c r="M215">
        <v>25701.77</v>
      </c>
      <c r="N215" t="s">
        <v>377</v>
      </c>
      <c r="O215" t="s">
        <v>378</v>
      </c>
      <c r="P215">
        <f>IF(Tabel1[[#This Row],[Beschikte productie per jaar '[MWh']]]&gt;14.25,1,0)</f>
        <v>0</v>
      </c>
      <c r="Q215" s="2" t="str">
        <f>VLOOKUP(Tabel1[[#This Row],[Plaats lokatie]],stadgem,4,0)</f>
        <v>Emmen</v>
      </c>
    </row>
    <row r="216" spans="1:17" hidden="1" x14ac:dyDescent="0.25">
      <c r="A216" t="s">
        <v>820</v>
      </c>
      <c r="B216" t="s">
        <v>829</v>
      </c>
      <c r="C216" t="s">
        <v>371</v>
      </c>
      <c r="D216" t="s">
        <v>822</v>
      </c>
      <c r="E216" t="s">
        <v>801</v>
      </c>
      <c r="F216" t="s">
        <v>802</v>
      </c>
      <c r="G216" t="s">
        <v>803</v>
      </c>
      <c r="H216" t="s">
        <v>393</v>
      </c>
      <c r="I216" t="s">
        <v>376</v>
      </c>
      <c r="J216" s="33">
        <v>7.4999999999999997E-3</v>
      </c>
      <c r="K216" s="33">
        <v>6.375</v>
      </c>
      <c r="L216">
        <v>15</v>
      </c>
      <c r="M216">
        <v>26010</v>
      </c>
      <c r="N216" t="s">
        <v>377</v>
      </c>
      <c r="O216" t="s">
        <v>378</v>
      </c>
      <c r="P216">
        <f>IF(Tabel1[[#This Row],[Beschikte productie per jaar '[MWh']]]&gt;14.25,1,0)</f>
        <v>0</v>
      </c>
      <c r="Q216" s="2" t="str">
        <f>VLOOKUP(Tabel1[[#This Row],[Plaats lokatie]],stadgem,4,0)</f>
        <v>Emmen</v>
      </c>
    </row>
    <row r="217" spans="1:17" hidden="1" x14ac:dyDescent="0.25">
      <c r="A217" t="s">
        <v>820</v>
      </c>
      <c r="B217" t="s">
        <v>830</v>
      </c>
      <c r="C217" t="s">
        <v>371</v>
      </c>
      <c r="D217" t="s">
        <v>822</v>
      </c>
      <c r="E217" t="s">
        <v>373</v>
      </c>
      <c r="F217" t="s">
        <v>373</v>
      </c>
      <c r="G217" t="s">
        <v>710</v>
      </c>
      <c r="H217" t="s">
        <v>711</v>
      </c>
      <c r="I217" t="s">
        <v>376</v>
      </c>
      <c r="J217" s="33">
        <v>7.4900000000000001E-3</v>
      </c>
      <c r="K217" s="33">
        <v>6.367</v>
      </c>
      <c r="L217">
        <v>15</v>
      </c>
      <c r="M217">
        <v>25375.14</v>
      </c>
      <c r="N217" t="s">
        <v>377</v>
      </c>
      <c r="O217" t="s">
        <v>378</v>
      </c>
      <c r="P217">
        <f>IF(Tabel1[[#This Row],[Beschikte productie per jaar '[MWh']]]&gt;14.25,1,0)</f>
        <v>0</v>
      </c>
      <c r="Q217" s="2" t="str">
        <f>VLOOKUP(Tabel1[[#This Row],[Plaats lokatie]],stadgem,4,0)</f>
        <v>Borger-Odoorn</v>
      </c>
    </row>
    <row r="218" spans="1:17" hidden="1" x14ac:dyDescent="0.25">
      <c r="A218" t="s">
        <v>820</v>
      </c>
      <c r="B218" t="s">
        <v>831</v>
      </c>
      <c r="C218" t="s">
        <v>371</v>
      </c>
      <c r="D218" t="s">
        <v>822</v>
      </c>
      <c r="E218" t="s">
        <v>373</v>
      </c>
      <c r="F218" t="s">
        <v>373</v>
      </c>
      <c r="G218" t="s">
        <v>588</v>
      </c>
      <c r="H218" t="s">
        <v>589</v>
      </c>
      <c r="I218" t="s">
        <v>376</v>
      </c>
      <c r="J218" s="33">
        <v>4.0000000000000001E-3</v>
      </c>
      <c r="K218" s="33">
        <v>3.4</v>
      </c>
      <c r="L218">
        <v>15</v>
      </c>
      <c r="M218">
        <v>13668.05</v>
      </c>
      <c r="N218" t="s">
        <v>377</v>
      </c>
      <c r="O218" t="s">
        <v>378</v>
      </c>
      <c r="P218">
        <f>IF(Tabel1[[#This Row],[Beschikte productie per jaar '[MWh']]]&gt;14.25,1,0)</f>
        <v>0</v>
      </c>
      <c r="Q218" s="2" t="str">
        <f>VLOOKUP(Tabel1[[#This Row],[Plaats lokatie]],stadgem,4,0)</f>
        <v>Emmen</v>
      </c>
    </row>
    <row r="219" spans="1:17" hidden="1" x14ac:dyDescent="0.25">
      <c r="A219" t="s">
        <v>820</v>
      </c>
      <c r="B219" t="s">
        <v>832</v>
      </c>
      <c r="C219" t="s">
        <v>371</v>
      </c>
      <c r="D219" t="s">
        <v>822</v>
      </c>
      <c r="E219" t="s">
        <v>373</v>
      </c>
      <c r="F219" t="s">
        <v>373</v>
      </c>
      <c r="G219" t="s">
        <v>783</v>
      </c>
      <c r="H219" t="s">
        <v>784</v>
      </c>
      <c r="I219" t="s">
        <v>376</v>
      </c>
      <c r="J219" s="33">
        <v>1.41E-3</v>
      </c>
      <c r="K219" s="33">
        <v>1.1990000000000001</v>
      </c>
      <c r="L219">
        <v>15</v>
      </c>
      <c r="M219">
        <v>4798.62</v>
      </c>
      <c r="N219" t="s">
        <v>377</v>
      </c>
      <c r="O219" t="s">
        <v>378</v>
      </c>
      <c r="P219">
        <f>IF(Tabel1[[#This Row],[Beschikte productie per jaar '[MWh']]]&gt;14.25,1,0)</f>
        <v>0</v>
      </c>
      <c r="Q219" s="2" t="str">
        <f>VLOOKUP(Tabel1[[#This Row],[Plaats lokatie]],stadgem,4,0)</f>
        <v>Noordenveld</v>
      </c>
    </row>
    <row r="220" spans="1:17" x14ac:dyDescent="0.25">
      <c r="A220" t="s">
        <v>820</v>
      </c>
      <c r="B220" t="s">
        <v>833</v>
      </c>
      <c r="C220" t="s">
        <v>371</v>
      </c>
      <c r="D220" t="s">
        <v>822</v>
      </c>
      <c r="E220" t="s">
        <v>373</v>
      </c>
      <c r="F220" t="s">
        <v>373</v>
      </c>
      <c r="G220" t="s">
        <v>430</v>
      </c>
      <c r="H220" t="s">
        <v>431</v>
      </c>
      <c r="I220" t="s">
        <v>376</v>
      </c>
      <c r="J220" s="33">
        <v>3.0000000000000001E-3</v>
      </c>
      <c r="K220" s="33">
        <v>2.5499999999999998</v>
      </c>
      <c r="L220">
        <v>15</v>
      </c>
      <c r="M220">
        <v>10236.129999999999</v>
      </c>
      <c r="N220" t="s">
        <v>377</v>
      </c>
      <c r="O220" t="s">
        <v>378</v>
      </c>
      <c r="P220">
        <f>IF(Tabel1[[#This Row],[Beschikte productie per jaar '[MWh']]]&gt;14.25,1,0)</f>
        <v>0</v>
      </c>
      <c r="Q220" s="2" t="str">
        <f>VLOOKUP(Tabel1[[#This Row],[Plaats lokatie]],stadgem,4,0)</f>
        <v>Tynaarlo</v>
      </c>
    </row>
    <row r="221" spans="1:17" hidden="1" x14ac:dyDescent="0.25">
      <c r="A221" t="s">
        <v>820</v>
      </c>
      <c r="B221" t="s">
        <v>834</v>
      </c>
      <c r="C221" t="s">
        <v>371</v>
      </c>
      <c r="D221" t="s">
        <v>822</v>
      </c>
      <c r="E221" t="s">
        <v>373</v>
      </c>
      <c r="F221" t="s">
        <v>373</v>
      </c>
      <c r="G221" t="s">
        <v>699</v>
      </c>
      <c r="H221" t="s">
        <v>700</v>
      </c>
      <c r="I221" t="s">
        <v>376</v>
      </c>
      <c r="J221" s="33">
        <v>7.4999999999999997E-3</v>
      </c>
      <c r="K221" s="33">
        <v>6.375</v>
      </c>
      <c r="L221">
        <v>15</v>
      </c>
      <c r="M221">
        <v>25656.32</v>
      </c>
      <c r="N221" t="s">
        <v>377</v>
      </c>
      <c r="O221" t="s">
        <v>378</v>
      </c>
      <c r="P221">
        <f>IF(Tabel1[[#This Row],[Beschikte productie per jaar '[MWh']]]&gt;14.25,1,0)</f>
        <v>0</v>
      </c>
      <c r="Q221" s="2" t="str">
        <f>VLOOKUP(Tabel1[[#This Row],[Plaats lokatie]],stadgem,4,0)</f>
        <v>Coevorden</v>
      </c>
    </row>
    <row r="222" spans="1:17" hidden="1" x14ac:dyDescent="0.25">
      <c r="A222" t="s">
        <v>820</v>
      </c>
      <c r="B222" t="s">
        <v>835</v>
      </c>
      <c r="C222" t="s">
        <v>371</v>
      </c>
      <c r="D222" t="s">
        <v>822</v>
      </c>
      <c r="E222" t="s">
        <v>373</v>
      </c>
      <c r="F222" t="s">
        <v>373</v>
      </c>
      <c r="G222" t="s">
        <v>585</v>
      </c>
      <c r="H222" t="s">
        <v>586</v>
      </c>
      <c r="I222" t="s">
        <v>376</v>
      </c>
      <c r="J222" s="33">
        <v>7.4999999999999997E-3</v>
      </c>
      <c r="K222" s="33">
        <v>6.375</v>
      </c>
      <c r="L222">
        <v>15</v>
      </c>
      <c r="M222">
        <v>25566.959999999999</v>
      </c>
      <c r="N222" t="s">
        <v>377</v>
      </c>
      <c r="O222" t="s">
        <v>378</v>
      </c>
      <c r="P222">
        <f>IF(Tabel1[[#This Row],[Beschikte productie per jaar '[MWh']]]&gt;14.25,1,0)</f>
        <v>0</v>
      </c>
      <c r="Q222" s="2" t="str">
        <f>VLOOKUP(Tabel1[[#This Row],[Plaats lokatie]],stadgem,4,0)</f>
        <v>De Wolden</v>
      </c>
    </row>
    <row r="223" spans="1:17" hidden="1" x14ac:dyDescent="0.25">
      <c r="A223" t="s">
        <v>820</v>
      </c>
      <c r="B223" t="s">
        <v>836</v>
      </c>
      <c r="C223" t="s">
        <v>371</v>
      </c>
      <c r="D223" t="s">
        <v>822</v>
      </c>
      <c r="E223" t="s">
        <v>373</v>
      </c>
      <c r="F223" t="s">
        <v>373</v>
      </c>
      <c r="G223" t="s">
        <v>766</v>
      </c>
      <c r="H223" t="s">
        <v>767</v>
      </c>
      <c r="I223" t="s">
        <v>376</v>
      </c>
      <c r="J223" s="33">
        <v>7.4999999999999997E-3</v>
      </c>
      <c r="K223" s="33">
        <v>6.375</v>
      </c>
      <c r="L223">
        <v>15</v>
      </c>
      <c r="M223">
        <v>25632.22</v>
      </c>
      <c r="N223" t="s">
        <v>377</v>
      </c>
      <c r="O223" t="s">
        <v>378</v>
      </c>
      <c r="P223">
        <f>IF(Tabel1[[#This Row],[Beschikte productie per jaar '[MWh']]]&gt;14.25,1,0)</f>
        <v>0</v>
      </c>
      <c r="Q223" s="2" t="str">
        <f>VLOOKUP(Tabel1[[#This Row],[Plaats lokatie]],stadgem,4,0)</f>
        <v>Borger-Odoorn</v>
      </c>
    </row>
    <row r="224" spans="1:17" hidden="1" x14ac:dyDescent="0.25">
      <c r="A224" t="s">
        <v>820</v>
      </c>
      <c r="B224" t="s">
        <v>837</v>
      </c>
      <c r="C224" t="s">
        <v>371</v>
      </c>
      <c r="D224" t="s">
        <v>822</v>
      </c>
      <c r="E224" t="s">
        <v>373</v>
      </c>
      <c r="F224" t="s">
        <v>373</v>
      </c>
      <c r="G224" t="s">
        <v>421</v>
      </c>
      <c r="H224" t="s">
        <v>422</v>
      </c>
      <c r="I224" t="s">
        <v>376</v>
      </c>
      <c r="J224" s="33">
        <v>3.8700000000000002E-3</v>
      </c>
      <c r="K224" s="33">
        <v>3.29</v>
      </c>
      <c r="L224">
        <v>15</v>
      </c>
      <c r="M224">
        <v>12959.55</v>
      </c>
      <c r="N224" t="s">
        <v>377</v>
      </c>
      <c r="O224" t="s">
        <v>378</v>
      </c>
      <c r="P224">
        <f>IF(Tabel1[[#This Row],[Beschikte productie per jaar '[MWh']]]&gt;14.25,1,0)</f>
        <v>0</v>
      </c>
      <c r="Q224" s="2" t="str">
        <f>VLOOKUP(Tabel1[[#This Row],[Plaats lokatie]],stadgem,4,0)</f>
        <v>De Wolden</v>
      </c>
    </row>
    <row r="225" spans="1:17" x14ac:dyDescent="0.25">
      <c r="A225" t="s">
        <v>820</v>
      </c>
      <c r="B225" t="s">
        <v>838</v>
      </c>
      <c r="C225" t="s">
        <v>371</v>
      </c>
      <c r="D225" t="s">
        <v>822</v>
      </c>
      <c r="E225" t="s">
        <v>373</v>
      </c>
      <c r="F225" t="s">
        <v>373</v>
      </c>
      <c r="G225" t="s">
        <v>418</v>
      </c>
      <c r="H225" t="s">
        <v>419</v>
      </c>
      <c r="I225" t="s">
        <v>376</v>
      </c>
      <c r="J225" s="33">
        <v>5.0000000000000001E-3</v>
      </c>
      <c r="K225" s="33">
        <v>4.25</v>
      </c>
      <c r="L225">
        <v>15</v>
      </c>
      <c r="M225">
        <v>16186.58</v>
      </c>
      <c r="N225" t="s">
        <v>377</v>
      </c>
      <c r="O225" t="s">
        <v>378</v>
      </c>
      <c r="P225">
        <f>IF(Tabel1[[#This Row],[Beschikte productie per jaar '[MWh']]]&gt;14.25,1,0)</f>
        <v>0</v>
      </c>
      <c r="Q225" s="2" t="str">
        <f>VLOOKUP(Tabel1[[#This Row],[Plaats lokatie]],stadgem,4,0)</f>
        <v>Tynaarlo</v>
      </c>
    </row>
    <row r="226" spans="1:17" hidden="1" x14ac:dyDescent="0.25">
      <c r="A226" t="s">
        <v>820</v>
      </c>
      <c r="B226" t="s">
        <v>839</v>
      </c>
      <c r="C226" t="s">
        <v>371</v>
      </c>
      <c r="D226" t="s">
        <v>822</v>
      </c>
      <c r="E226" t="s">
        <v>840</v>
      </c>
      <c r="F226" t="s">
        <v>841</v>
      </c>
      <c r="G226" t="s">
        <v>842</v>
      </c>
      <c r="H226" t="s">
        <v>466</v>
      </c>
      <c r="I226" t="s">
        <v>376</v>
      </c>
      <c r="J226" s="33">
        <v>7.4999999999999997E-3</v>
      </c>
      <c r="K226" s="33">
        <v>6.375</v>
      </c>
      <c r="L226">
        <v>15</v>
      </c>
      <c r="M226">
        <v>25663.87</v>
      </c>
      <c r="N226" t="s">
        <v>377</v>
      </c>
      <c r="O226" t="s">
        <v>378</v>
      </c>
      <c r="P226">
        <f>IF(Tabel1[[#This Row],[Beschikte productie per jaar '[MWh']]]&gt;14.25,1,0)</f>
        <v>0</v>
      </c>
      <c r="Q226" s="2" t="str">
        <f>VLOOKUP(Tabel1[[#This Row],[Plaats lokatie]],stadgem,4,0)</f>
        <v>Aa en Hunze</v>
      </c>
    </row>
    <row r="227" spans="1:17" hidden="1" x14ac:dyDescent="0.25">
      <c r="A227" t="s">
        <v>820</v>
      </c>
      <c r="B227" t="s">
        <v>843</v>
      </c>
      <c r="C227" t="s">
        <v>371</v>
      </c>
      <c r="D227" t="s">
        <v>822</v>
      </c>
      <c r="E227" t="s">
        <v>373</v>
      </c>
      <c r="F227" t="s">
        <v>373</v>
      </c>
      <c r="G227" t="s">
        <v>844</v>
      </c>
      <c r="H227" t="s">
        <v>845</v>
      </c>
      <c r="I227" t="s">
        <v>376</v>
      </c>
      <c r="J227" s="33">
        <v>7.4999999999999997E-3</v>
      </c>
      <c r="K227" s="33">
        <v>6.375</v>
      </c>
      <c r="L227">
        <v>15</v>
      </c>
      <c r="M227">
        <v>25671.3</v>
      </c>
      <c r="N227" t="s">
        <v>377</v>
      </c>
      <c r="O227" t="s">
        <v>378</v>
      </c>
      <c r="P227">
        <f>IF(Tabel1[[#This Row],[Beschikte productie per jaar '[MWh']]]&gt;14.25,1,0)</f>
        <v>0</v>
      </c>
      <c r="Q227" s="2" t="str">
        <f>VLOOKUP(Tabel1[[#This Row],[Plaats lokatie]],stadgem,4,0)</f>
        <v>Aa en Hunze</v>
      </c>
    </row>
    <row r="228" spans="1:17" hidden="1" x14ac:dyDescent="0.25">
      <c r="A228" t="s">
        <v>820</v>
      </c>
      <c r="B228" t="s">
        <v>846</v>
      </c>
      <c r="C228" t="s">
        <v>371</v>
      </c>
      <c r="D228" t="s">
        <v>822</v>
      </c>
      <c r="E228" t="s">
        <v>373</v>
      </c>
      <c r="F228" t="s">
        <v>373</v>
      </c>
      <c r="G228" t="s">
        <v>847</v>
      </c>
      <c r="H228" t="s">
        <v>511</v>
      </c>
      <c r="I228" t="s">
        <v>376</v>
      </c>
      <c r="J228" s="33">
        <v>7.4999999999999997E-3</v>
      </c>
      <c r="K228" s="33">
        <v>6.375</v>
      </c>
      <c r="L228">
        <v>15</v>
      </c>
      <c r="M228">
        <v>25672.13</v>
      </c>
      <c r="N228" t="s">
        <v>377</v>
      </c>
      <c r="O228" t="s">
        <v>378</v>
      </c>
      <c r="P228">
        <f>IF(Tabel1[[#This Row],[Beschikte productie per jaar '[MWh']]]&gt;14.25,1,0)</f>
        <v>0</v>
      </c>
      <c r="Q228" s="2" t="str">
        <f>VLOOKUP(Tabel1[[#This Row],[Plaats lokatie]],stadgem,4,0)</f>
        <v>Midden-Drenthe</v>
      </c>
    </row>
    <row r="229" spans="1:17" hidden="1" x14ac:dyDescent="0.25">
      <c r="A229" t="s">
        <v>820</v>
      </c>
      <c r="B229" t="s">
        <v>848</v>
      </c>
      <c r="C229" t="s">
        <v>371</v>
      </c>
      <c r="D229" t="s">
        <v>822</v>
      </c>
      <c r="E229" t="s">
        <v>373</v>
      </c>
      <c r="F229" t="s">
        <v>373</v>
      </c>
      <c r="G229" t="s">
        <v>553</v>
      </c>
      <c r="H229" t="s">
        <v>554</v>
      </c>
      <c r="I229" t="s">
        <v>376</v>
      </c>
      <c r="J229" s="33">
        <v>3.7799999999999999E-3</v>
      </c>
      <c r="K229" s="33">
        <v>3.2130000000000001</v>
      </c>
      <c r="L229">
        <v>15</v>
      </c>
      <c r="M229">
        <v>13006.66</v>
      </c>
      <c r="N229" t="s">
        <v>377</v>
      </c>
      <c r="O229" t="s">
        <v>378</v>
      </c>
      <c r="P229">
        <f>IF(Tabel1[[#This Row],[Beschikte productie per jaar '[MWh']]]&gt;14.25,1,0)</f>
        <v>0</v>
      </c>
      <c r="Q229" s="2" t="str">
        <f>VLOOKUP(Tabel1[[#This Row],[Plaats lokatie]],stadgem,4,0)</f>
        <v>Borger-Odoorn</v>
      </c>
    </row>
    <row r="230" spans="1:17" hidden="1" x14ac:dyDescent="0.25">
      <c r="A230" t="s">
        <v>820</v>
      </c>
      <c r="B230" t="s">
        <v>849</v>
      </c>
      <c r="C230" t="s">
        <v>371</v>
      </c>
      <c r="D230" t="s">
        <v>822</v>
      </c>
      <c r="E230" t="s">
        <v>373</v>
      </c>
      <c r="F230" t="s">
        <v>373</v>
      </c>
      <c r="G230" t="s">
        <v>484</v>
      </c>
      <c r="H230" t="s">
        <v>485</v>
      </c>
      <c r="I230" t="s">
        <v>376</v>
      </c>
      <c r="J230" s="33">
        <v>2.0999999999999999E-3</v>
      </c>
      <c r="K230" s="33">
        <v>1.7849999999999999</v>
      </c>
      <c r="L230">
        <v>15</v>
      </c>
      <c r="M230">
        <v>7015.34</v>
      </c>
      <c r="N230" t="s">
        <v>377</v>
      </c>
      <c r="O230" t="s">
        <v>378</v>
      </c>
      <c r="P230">
        <f>IF(Tabel1[[#This Row],[Beschikte productie per jaar '[MWh']]]&gt;14.25,1,0)</f>
        <v>0</v>
      </c>
      <c r="Q230" s="2" t="str">
        <f>VLOOKUP(Tabel1[[#This Row],[Plaats lokatie]],stadgem,4,0)</f>
        <v>De Wolden</v>
      </c>
    </row>
    <row r="231" spans="1:17" hidden="1" x14ac:dyDescent="0.25">
      <c r="A231" t="s">
        <v>820</v>
      </c>
      <c r="B231" t="s">
        <v>850</v>
      </c>
      <c r="C231" t="s">
        <v>371</v>
      </c>
      <c r="D231" t="s">
        <v>822</v>
      </c>
      <c r="E231" t="s">
        <v>373</v>
      </c>
      <c r="F231" t="s">
        <v>373</v>
      </c>
      <c r="G231" t="s">
        <v>560</v>
      </c>
      <c r="H231" t="s">
        <v>393</v>
      </c>
      <c r="I231" t="s">
        <v>376</v>
      </c>
      <c r="J231" s="33">
        <v>7.4999999999999997E-3</v>
      </c>
      <c r="K231" s="33">
        <v>6.375</v>
      </c>
      <c r="L231">
        <v>15</v>
      </c>
      <c r="M231">
        <v>25339.24</v>
      </c>
      <c r="N231" t="s">
        <v>377</v>
      </c>
      <c r="O231" t="s">
        <v>378</v>
      </c>
      <c r="P231">
        <f>IF(Tabel1[[#This Row],[Beschikte productie per jaar '[MWh']]]&gt;14.25,1,0)</f>
        <v>0</v>
      </c>
      <c r="Q231" s="2" t="str">
        <f>VLOOKUP(Tabel1[[#This Row],[Plaats lokatie]],stadgem,4,0)</f>
        <v>Emmen</v>
      </c>
    </row>
    <row r="232" spans="1:17" hidden="1" x14ac:dyDescent="0.25">
      <c r="A232" t="s">
        <v>820</v>
      </c>
      <c r="B232" t="s">
        <v>851</v>
      </c>
      <c r="C232" t="s">
        <v>371</v>
      </c>
      <c r="D232" t="s">
        <v>822</v>
      </c>
      <c r="E232" t="s">
        <v>373</v>
      </c>
      <c r="F232" t="s">
        <v>373</v>
      </c>
      <c r="G232" t="s">
        <v>406</v>
      </c>
      <c r="H232" t="s">
        <v>407</v>
      </c>
      <c r="I232" t="s">
        <v>376</v>
      </c>
      <c r="J232" s="33">
        <v>3.7799999999999999E-3</v>
      </c>
      <c r="K232" s="33">
        <v>3.2130000000000001</v>
      </c>
      <c r="L232">
        <v>15</v>
      </c>
      <c r="M232">
        <v>12373.75</v>
      </c>
      <c r="N232" t="s">
        <v>377</v>
      </c>
      <c r="O232" t="s">
        <v>378</v>
      </c>
      <c r="P232">
        <f>IF(Tabel1[[#This Row],[Beschikte productie per jaar '[MWh']]]&gt;14.25,1,0)</f>
        <v>0</v>
      </c>
      <c r="Q232" s="2" t="str">
        <f>VLOOKUP(Tabel1[[#This Row],[Plaats lokatie]],stadgem,4,0)</f>
        <v>Noordenveld</v>
      </c>
    </row>
    <row r="233" spans="1:17" hidden="1" x14ac:dyDescent="0.25">
      <c r="A233" t="s">
        <v>820</v>
      </c>
      <c r="B233" t="s">
        <v>852</v>
      </c>
      <c r="C233" t="s">
        <v>371</v>
      </c>
      <c r="D233" t="s">
        <v>822</v>
      </c>
      <c r="E233" t="s">
        <v>373</v>
      </c>
      <c r="F233" t="s">
        <v>373</v>
      </c>
      <c r="G233" t="s">
        <v>853</v>
      </c>
      <c r="H233" t="s">
        <v>854</v>
      </c>
      <c r="I233" t="s">
        <v>376</v>
      </c>
      <c r="J233" s="33">
        <v>5.5999999999999999E-3</v>
      </c>
      <c r="K233" s="33">
        <v>4.7600000000000007</v>
      </c>
      <c r="L233">
        <v>15</v>
      </c>
      <c r="M233">
        <v>19279.689999999999</v>
      </c>
      <c r="N233" t="s">
        <v>377</v>
      </c>
      <c r="O233" t="s">
        <v>378</v>
      </c>
      <c r="P233">
        <f>IF(Tabel1[[#This Row],[Beschikte productie per jaar '[MWh']]]&gt;14.25,1,0)</f>
        <v>0</v>
      </c>
      <c r="Q233" s="2" t="str">
        <f>VLOOKUP(Tabel1[[#This Row],[Plaats lokatie]],stadgem,4,0)</f>
        <v>Westerveld</v>
      </c>
    </row>
    <row r="234" spans="1:17" hidden="1" x14ac:dyDescent="0.25">
      <c r="A234" t="s">
        <v>820</v>
      </c>
      <c r="B234" t="s">
        <v>855</v>
      </c>
      <c r="C234" t="s">
        <v>371</v>
      </c>
      <c r="D234" t="s">
        <v>822</v>
      </c>
      <c r="E234" t="s">
        <v>373</v>
      </c>
      <c r="F234" t="s">
        <v>373</v>
      </c>
      <c r="G234" t="s">
        <v>856</v>
      </c>
      <c r="H234" t="s">
        <v>857</v>
      </c>
      <c r="I234" t="s">
        <v>376</v>
      </c>
      <c r="J234" s="33">
        <v>7.5599999999999999E-3</v>
      </c>
      <c r="K234" s="33">
        <v>6.2687333333333335</v>
      </c>
      <c r="L234">
        <v>15</v>
      </c>
      <c r="M234">
        <v>25559.5</v>
      </c>
      <c r="N234" t="s">
        <v>377</v>
      </c>
      <c r="O234" t="s">
        <v>378</v>
      </c>
      <c r="P234">
        <f>IF(Tabel1[[#This Row],[Beschikte productie per jaar '[MWh']]]&gt;14.25,1,0)</f>
        <v>0</v>
      </c>
      <c r="Q234" s="2" t="str">
        <f>VLOOKUP(Tabel1[[#This Row],[Plaats lokatie]],stadgem,4,0)</f>
        <v>Meppel</v>
      </c>
    </row>
    <row r="235" spans="1:17" hidden="1" x14ac:dyDescent="0.25">
      <c r="A235" t="s">
        <v>820</v>
      </c>
      <c r="B235" t="s">
        <v>858</v>
      </c>
      <c r="C235" t="s">
        <v>371</v>
      </c>
      <c r="D235" t="s">
        <v>822</v>
      </c>
      <c r="E235" t="s">
        <v>373</v>
      </c>
      <c r="F235" t="s">
        <v>373</v>
      </c>
      <c r="G235" t="s">
        <v>798</v>
      </c>
      <c r="H235" t="s">
        <v>799</v>
      </c>
      <c r="I235" t="s">
        <v>376</v>
      </c>
      <c r="J235" s="33">
        <v>7.4999999999999997E-3</v>
      </c>
      <c r="K235" s="33">
        <v>6.375</v>
      </c>
      <c r="L235">
        <v>15</v>
      </c>
      <c r="M235">
        <v>25648.28</v>
      </c>
      <c r="N235" t="s">
        <v>377</v>
      </c>
      <c r="O235" t="s">
        <v>378</v>
      </c>
      <c r="P235">
        <f>IF(Tabel1[[#This Row],[Beschikte productie per jaar '[MWh']]]&gt;14.25,1,0)</f>
        <v>0</v>
      </c>
      <c r="Q235" s="2" t="str">
        <f>VLOOKUP(Tabel1[[#This Row],[Plaats lokatie]],stadgem,4,0)</f>
        <v>Coevorden</v>
      </c>
    </row>
    <row r="236" spans="1:17" hidden="1" x14ac:dyDescent="0.25">
      <c r="A236" t="s">
        <v>820</v>
      </c>
      <c r="B236" t="s">
        <v>859</v>
      </c>
      <c r="C236" t="s">
        <v>371</v>
      </c>
      <c r="D236" t="s">
        <v>822</v>
      </c>
      <c r="E236" t="s">
        <v>373</v>
      </c>
      <c r="F236" t="s">
        <v>373</v>
      </c>
      <c r="G236" t="s">
        <v>860</v>
      </c>
      <c r="H236" t="s">
        <v>861</v>
      </c>
      <c r="I236" t="s">
        <v>376</v>
      </c>
      <c r="J236" s="33">
        <v>5.6699999999999997E-3</v>
      </c>
      <c r="K236" s="33">
        <v>4.8199999999999994</v>
      </c>
      <c r="L236">
        <v>15</v>
      </c>
      <c r="M236">
        <v>19380.34</v>
      </c>
      <c r="N236" t="s">
        <v>377</v>
      </c>
      <c r="O236" t="s">
        <v>378</v>
      </c>
      <c r="P236">
        <f>IF(Tabel1[[#This Row],[Beschikte productie per jaar '[MWh']]]&gt;14.25,1,0)</f>
        <v>0</v>
      </c>
      <c r="Q236" s="2" t="str">
        <f>VLOOKUP(Tabel1[[#This Row],[Plaats lokatie]],stadgem,4,0)</f>
        <v>Aa en Hunze</v>
      </c>
    </row>
    <row r="237" spans="1:17" hidden="1" x14ac:dyDescent="0.25">
      <c r="A237" t="s">
        <v>820</v>
      </c>
      <c r="B237" t="s">
        <v>862</v>
      </c>
      <c r="C237" t="s">
        <v>371</v>
      </c>
      <c r="D237" t="s">
        <v>822</v>
      </c>
      <c r="E237" t="s">
        <v>863</v>
      </c>
      <c r="F237" t="s">
        <v>864</v>
      </c>
      <c r="G237" t="s">
        <v>865</v>
      </c>
      <c r="H237" t="s">
        <v>384</v>
      </c>
      <c r="I237" t="s">
        <v>376</v>
      </c>
      <c r="J237" s="33">
        <v>7.4999999999999997E-3</v>
      </c>
      <c r="K237" s="33">
        <v>6.375</v>
      </c>
      <c r="L237">
        <v>15</v>
      </c>
      <c r="M237">
        <v>25340.55</v>
      </c>
      <c r="N237" t="s">
        <v>377</v>
      </c>
      <c r="O237" t="s">
        <v>378</v>
      </c>
      <c r="P237">
        <f>IF(Tabel1[[#This Row],[Beschikte productie per jaar '[MWh']]]&gt;14.25,1,0)</f>
        <v>0</v>
      </c>
      <c r="Q237" s="2" t="str">
        <f>VLOOKUP(Tabel1[[#This Row],[Plaats lokatie]],stadgem,4,0)</f>
        <v>Hoogeveen</v>
      </c>
    </row>
    <row r="238" spans="1:17" hidden="1" x14ac:dyDescent="0.25">
      <c r="A238" t="s">
        <v>820</v>
      </c>
      <c r="B238" t="s">
        <v>866</v>
      </c>
      <c r="C238" t="s">
        <v>371</v>
      </c>
      <c r="D238" t="s">
        <v>822</v>
      </c>
      <c r="E238" t="s">
        <v>373</v>
      </c>
      <c r="F238" t="s">
        <v>373</v>
      </c>
      <c r="G238" t="s">
        <v>692</v>
      </c>
      <c r="H238" t="s">
        <v>693</v>
      </c>
      <c r="I238" t="s">
        <v>376</v>
      </c>
      <c r="J238" s="33">
        <v>2.7000000000000001E-3</v>
      </c>
      <c r="K238" s="33">
        <v>2.2949999999999999</v>
      </c>
      <c r="L238">
        <v>15</v>
      </c>
      <c r="M238">
        <v>9144.43</v>
      </c>
      <c r="N238" t="s">
        <v>377</v>
      </c>
      <c r="O238" t="s">
        <v>378</v>
      </c>
      <c r="P238">
        <f>IF(Tabel1[[#This Row],[Beschikte productie per jaar '[MWh']]]&gt;14.25,1,0)</f>
        <v>0</v>
      </c>
      <c r="Q238" s="2" t="str">
        <f>VLOOKUP(Tabel1[[#This Row],[Plaats lokatie]],stadgem,4,0)</f>
        <v>Borger-Odoorn</v>
      </c>
    </row>
    <row r="239" spans="1:17" hidden="1" x14ac:dyDescent="0.25">
      <c r="A239" t="s">
        <v>820</v>
      </c>
      <c r="B239" t="s">
        <v>867</v>
      </c>
      <c r="C239" t="s">
        <v>371</v>
      </c>
      <c r="D239" t="s">
        <v>822</v>
      </c>
      <c r="E239" t="s">
        <v>373</v>
      </c>
      <c r="F239" t="s">
        <v>373</v>
      </c>
      <c r="G239" t="s">
        <v>798</v>
      </c>
      <c r="H239" t="s">
        <v>799</v>
      </c>
      <c r="I239" t="s">
        <v>376</v>
      </c>
      <c r="J239" s="33">
        <v>7.4900000000000001E-3</v>
      </c>
      <c r="K239" s="33">
        <v>6.367</v>
      </c>
      <c r="L239">
        <v>15</v>
      </c>
      <c r="M239">
        <v>25616.53</v>
      </c>
      <c r="N239" t="s">
        <v>377</v>
      </c>
      <c r="O239" t="s">
        <v>378</v>
      </c>
      <c r="P239">
        <f>IF(Tabel1[[#This Row],[Beschikte productie per jaar '[MWh']]]&gt;14.25,1,0)</f>
        <v>0</v>
      </c>
      <c r="Q239" s="2" t="str">
        <f>VLOOKUP(Tabel1[[#This Row],[Plaats lokatie]],stadgem,4,0)</f>
        <v>Coevorden</v>
      </c>
    </row>
    <row r="240" spans="1:17" x14ac:dyDescent="0.25">
      <c r="A240" t="s">
        <v>820</v>
      </c>
      <c r="B240" t="s">
        <v>868</v>
      </c>
      <c r="C240" t="s">
        <v>371</v>
      </c>
      <c r="D240" t="s">
        <v>822</v>
      </c>
      <c r="E240" t="s">
        <v>373</v>
      </c>
      <c r="F240" t="s">
        <v>373</v>
      </c>
      <c r="G240" t="s">
        <v>567</v>
      </c>
      <c r="H240" t="s">
        <v>568</v>
      </c>
      <c r="I240" t="s">
        <v>376</v>
      </c>
      <c r="J240" s="33">
        <v>4.1999999999999997E-3</v>
      </c>
      <c r="K240" s="33">
        <v>3.57</v>
      </c>
      <c r="L240">
        <v>15</v>
      </c>
      <c r="M240">
        <v>14053.94</v>
      </c>
      <c r="N240" t="s">
        <v>377</v>
      </c>
      <c r="O240" t="s">
        <v>378</v>
      </c>
      <c r="P240">
        <f>IF(Tabel1[[#This Row],[Beschikte productie per jaar '[MWh']]]&gt;14.25,1,0)</f>
        <v>0</v>
      </c>
      <c r="Q240" s="2" t="str">
        <f>VLOOKUP(Tabel1[[#This Row],[Plaats lokatie]],stadgem,4,0)</f>
        <v>Tynaarlo</v>
      </c>
    </row>
    <row r="241" spans="1:17" hidden="1" x14ac:dyDescent="0.25">
      <c r="A241" t="s">
        <v>820</v>
      </c>
      <c r="B241" t="s">
        <v>869</v>
      </c>
      <c r="C241" t="s">
        <v>371</v>
      </c>
      <c r="D241" t="s">
        <v>822</v>
      </c>
      <c r="E241" t="s">
        <v>373</v>
      </c>
      <c r="F241" t="s">
        <v>373</v>
      </c>
      <c r="G241" t="s">
        <v>433</v>
      </c>
      <c r="H241" t="s">
        <v>434</v>
      </c>
      <c r="I241" t="s">
        <v>376</v>
      </c>
      <c r="J241" s="33">
        <v>7.5599999999999999E-3</v>
      </c>
      <c r="K241" s="33">
        <v>6.375</v>
      </c>
      <c r="L241">
        <v>15</v>
      </c>
      <c r="M241">
        <v>25559.5</v>
      </c>
      <c r="N241" t="s">
        <v>377</v>
      </c>
      <c r="O241" t="s">
        <v>378</v>
      </c>
      <c r="P241">
        <f>IF(Tabel1[[#This Row],[Beschikte productie per jaar '[MWh']]]&gt;14.25,1,0)</f>
        <v>0</v>
      </c>
      <c r="Q241" s="2" t="str">
        <f>VLOOKUP(Tabel1[[#This Row],[Plaats lokatie]],stadgem,4,0)</f>
        <v>Aa en Hunze</v>
      </c>
    </row>
    <row r="242" spans="1:17" hidden="1" x14ac:dyDescent="0.25">
      <c r="A242" t="s">
        <v>820</v>
      </c>
      <c r="B242" t="s">
        <v>870</v>
      </c>
      <c r="C242" t="s">
        <v>371</v>
      </c>
      <c r="D242" t="s">
        <v>822</v>
      </c>
      <c r="E242" t="s">
        <v>373</v>
      </c>
      <c r="F242" t="s">
        <v>373</v>
      </c>
      <c r="G242" t="s">
        <v>415</v>
      </c>
      <c r="H242" t="s">
        <v>416</v>
      </c>
      <c r="I242" t="s">
        <v>376</v>
      </c>
      <c r="J242" s="33">
        <v>2.5200000000000001E-3</v>
      </c>
      <c r="K242" s="33">
        <v>2.1420000000000003</v>
      </c>
      <c r="L242">
        <v>15</v>
      </c>
      <c r="M242">
        <v>8633.92</v>
      </c>
      <c r="N242" t="s">
        <v>377</v>
      </c>
      <c r="O242" t="s">
        <v>378</v>
      </c>
      <c r="P242">
        <f>IF(Tabel1[[#This Row],[Beschikte productie per jaar '[MWh']]]&gt;14.25,1,0)</f>
        <v>0</v>
      </c>
      <c r="Q242" s="2" t="str">
        <f>VLOOKUP(Tabel1[[#This Row],[Plaats lokatie]],stadgem,4,0)</f>
        <v>Midden-Drenthe</v>
      </c>
    </row>
    <row r="243" spans="1:17" hidden="1" x14ac:dyDescent="0.25">
      <c r="A243" t="s">
        <v>820</v>
      </c>
      <c r="B243" t="s">
        <v>871</v>
      </c>
      <c r="C243" t="s">
        <v>371</v>
      </c>
      <c r="D243" t="s">
        <v>822</v>
      </c>
      <c r="E243" t="s">
        <v>373</v>
      </c>
      <c r="F243" t="s">
        <v>373</v>
      </c>
      <c r="G243" t="s">
        <v>699</v>
      </c>
      <c r="H243" t="s">
        <v>700</v>
      </c>
      <c r="I243" t="s">
        <v>376</v>
      </c>
      <c r="J243" s="33">
        <v>7.4999999999999997E-3</v>
      </c>
      <c r="K243" s="33">
        <v>6.375</v>
      </c>
      <c r="L243">
        <v>15</v>
      </c>
      <c r="M243">
        <v>26010</v>
      </c>
      <c r="N243" t="s">
        <v>377</v>
      </c>
      <c r="O243" t="s">
        <v>378</v>
      </c>
      <c r="P243">
        <f>IF(Tabel1[[#This Row],[Beschikte productie per jaar '[MWh']]]&gt;14.25,1,0)</f>
        <v>0</v>
      </c>
      <c r="Q243" s="2" t="str">
        <f>VLOOKUP(Tabel1[[#This Row],[Plaats lokatie]],stadgem,4,0)</f>
        <v>Coevorden</v>
      </c>
    </row>
    <row r="244" spans="1:17" hidden="1" x14ac:dyDescent="0.25">
      <c r="A244" t="s">
        <v>820</v>
      </c>
      <c r="B244" t="s">
        <v>872</v>
      </c>
      <c r="C244" t="s">
        <v>371</v>
      </c>
      <c r="D244" t="s">
        <v>822</v>
      </c>
      <c r="E244" t="s">
        <v>373</v>
      </c>
      <c r="F244" t="s">
        <v>373</v>
      </c>
      <c r="G244" t="s">
        <v>860</v>
      </c>
      <c r="H244" t="s">
        <v>861</v>
      </c>
      <c r="I244" t="s">
        <v>376</v>
      </c>
      <c r="J244" s="33">
        <v>5.6699999999999997E-3</v>
      </c>
      <c r="K244" s="33">
        <v>4.8199999999999994</v>
      </c>
      <c r="L244">
        <v>15</v>
      </c>
      <c r="M244">
        <v>19380.34</v>
      </c>
      <c r="N244" t="s">
        <v>377</v>
      </c>
      <c r="O244" t="s">
        <v>378</v>
      </c>
      <c r="P244">
        <f>IF(Tabel1[[#This Row],[Beschikte productie per jaar '[MWh']]]&gt;14.25,1,0)</f>
        <v>0</v>
      </c>
      <c r="Q244" s="2" t="str">
        <f>VLOOKUP(Tabel1[[#This Row],[Plaats lokatie]],stadgem,4,0)</f>
        <v>Aa en Hunze</v>
      </c>
    </row>
    <row r="245" spans="1:17" hidden="1" x14ac:dyDescent="0.25">
      <c r="A245" t="s">
        <v>820</v>
      </c>
      <c r="B245" t="s">
        <v>873</v>
      </c>
      <c r="C245" t="s">
        <v>371</v>
      </c>
      <c r="D245" t="s">
        <v>822</v>
      </c>
      <c r="E245" t="s">
        <v>373</v>
      </c>
      <c r="F245" t="s">
        <v>373</v>
      </c>
      <c r="G245" t="s">
        <v>677</v>
      </c>
      <c r="H245" t="s">
        <v>678</v>
      </c>
      <c r="I245" t="s">
        <v>376</v>
      </c>
      <c r="J245" s="33">
        <v>1.08E-3</v>
      </c>
      <c r="K245" s="33">
        <v>0.91799999999999993</v>
      </c>
      <c r="L245">
        <v>15</v>
      </c>
      <c r="M245">
        <v>3713.24</v>
      </c>
      <c r="N245" t="s">
        <v>377</v>
      </c>
      <c r="O245" t="s">
        <v>378</v>
      </c>
      <c r="P245">
        <f>IF(Tabel1[[#This Row],[Beschikte productie per jaar '[MWh']]]&gt;14.25,1,0)</f>
        <v>0</v>
      </c>
      <c r="Q245" s="2" t="str">
        <f>VLOOKUP(Tabel1[[#This Row],[Plaats lokatie]],stadgem,4,0)</f>
        <v>Emmen</v>
      </c>
    </row>
    <row r="246" spans="1:17" hidden="1" x14ac:dyDescent="0.25">
      <c r="A246" t="s">
        <v>820</v>
      </c>
      <c r="B246" t="s">
        <v>874</v>
      </c>
      <c r="C246" t="s">
        <v>371</v>
      </c>
      <c r="D246" t="s">
        <v>822</v>
      </c>
      <c r="E246" t="s">
        <v>373</v>
      </c>
      <c r="F246" t="s">
        <v>373</v>
      </c>
      <c r="G246" t="s">
        <v>421</v>
      </c>
      <c r="H246" t="s">
        <v>422</v>
      </c>
      <c r="I246" t="s">
        <v>376</v>
      </c>
      <c r="J246" s="33">
        <v>1.575E-3</v>
      </c>
      <c r="K246" s="33">
        <v>1.339</v>
      </c>
      <c r="L246">
        <v>15</v>
      </c>
      <c r="M246">
        <v>5332</v>
      </c>
      <c r="N246" t="s">
        <v>377</v>
      </c>
      <c r="O246" t="s">
        <v>378</v>
      </c>
      <c r="P246">
        <f>IF(Tabel1[[#This Row],[Beschikte productie per jaar '[MWh']]]&gt;14.25,1,0)</f>
        <v>0</v>
      </c>
      <c r="Q246" s="2" t="str">
        <f>VLOOKUP(Tabel1[[#This Row],[Plaats lokatie]],stadgem,4,0)</f>
        <v>De Wolden</v>
      </c>
    </row>
    <row r="247" spans="1:17" hidden="1" x14ac:dyDescent="0.25">
      <c r="A247" t="s">
        <v>820</v>
      </c>
      <c r="B247" t="s">
        <v>875</v>
      </c>
      <c r="C247" t="s">
        <v>371</v>
      </c>
      <c r="D247" t="s">
        <v>822</v>
      </c>
      <c r="E247" t="s">
        <v>373</v>
      </c>
      <c r="F247" t="s">
        <v>373</v>
      </c>
      <c r="G247" t="s">
        <v>876</v>
      </c>
      <c r="H247" t="s">
        <v>877</v>
      </c>
      <c r="I247" t="s">
        <v>376</v>
      </c>
      <c r="J247" s="33">
        <v>7.4999999999999997E-3</v>
      </c>
      <c r="K247" s="33">
        <v>6.375</v>
      </c>
      <c r="L247">
        <v>15</v>
      </c>
      <c r="M247">
        <v>25632.22</v>
      </c>
      <c r="N247" t="s">
        <v>377</v>
      </c>
      <c r="O247" t="s">
        <v>378</v>
      </c>
      <c r="P247">
        <f>IF(Tabel1[[#This Row],[Beschikte productie per jaar '[MWh']]]&gt;14.25,1,0)</f>
        <v>0</v>
      </c>
      <c r="Q247" s="2" t="str">
        <f>VLOOKUP(Tabel1[[#This Row],[Plaats lokatie]],stadgem,4,0)</f>
        <v>Borger-Odoorn</v>
      </c>
    </row>
    <row r="248" spans="1:17" hidden="1" x14ac:dyDescent="0.25">
      <c r="A248" t="s">
        <v>820</v>
      </c>
      <c r="B248" t="s">
        <v>878</v>
      </c>
      <c r="C248" t="s">
        <v>371</v>
      </c>
      <c r="D248" t="s">
        <v>822</v>
      </c>
      <c r="E248" t="s">
        <v>373</v>
      </c>
      <c r="F248" t="s">
        <v>373</v>
      </c>
      <c r="G248" t="s">
        <v>553</v>
      </c>
      <c r="H248" t="s">
        <v>554</v>
      </c>
      <c r="I248" t="s">
        <v>376</v>
      </c>
      <c r="J248" s="33">
        <v>7.4999999999999997E-3</v>
      </c>
      <c r="K248" s="33">
        <v>6.375</v>
      </c>
      <c r="L248">
        <v>15</v>
      </c>
      <c r="M248">
        <v>25814.03</v>
      </c>
      <c r="N248" t="s">
        <v>377</v>
      </c>
      <c r="O248" t="s">
        <v>378</v>
      </c>
      <c r="P248">
        <f>IF(Tabel1[[#This Row],[Beschikte productie per jaar '[MWh']]]&gt;14.25,1,0)</f>
        <v>0</v>
      </c>
      <c r="Q248" s="2" t="str">
        <f>VLOOKUP(Tabel1[[#This Row],[Plaats lokatie]],stadgem,4,0)</f>
        <v>Borger-Odoorn</v>
      </c>
    </row>
    <row r="249" spans="1:17" hidden="1" x14ac:dyDescent="0.25">
      <c r="A249" t="s">
        <v>820</v>
      </c>
      <c r="B249" t="s">
        <v>879</v>
      </c>
      <c r="C249" t="s">
        <v>371</v>
      </c>
      <c r="D249" t="s">
        <v>822</v>
      </c>
      <c r="E249" t="s">
        <v>373</v>
      </c>
      <c r="F249" t="s">
        <v>373</v>
      </c>
      <c r="G249" t="s">
        <v>513</v>
      </c>
      <c r="H249" t="s">
        <v>514</v>
      </c>
      <c r="I249" t="s">
        <v>376</v>
      </c>
      <c r="J249" s="33">
        <v>7.4999999999999997E-3</v>
      </c>
      <c r="K249" s="33">
        <v>6.375</v>
      </c>
      <c r="L249">
        <v>15</v>
      </c>
      <c r="M249">
        <v>25656.32</v>
      </c>
      <c r="N249" t="s">
        <v>377</v>
      </c>
      <c r="O249" t="s">
        <v>378</v>
      </c>
      <c r="P249">
        <f>IF(Tabel1[[#This Row],[Beschikte productie per jaar '[MWh']]]&gt;14.25,1,0)</f>
        <v>0</v>
      </c>
      <c r="Q249" s="2" t="str">
        <f>VLOOKUP(Tabel1[[#This Row],[Plaats lokatie]],stadgem,4,0)</f>
        <v>Coevorden</v>
      </c>
    </row>
    <row r="250" spans="1:17" hidden="1" x14ac:dyDescent="0.25">
      <c r="A250" t="s">
        <v>820</v>
      </c>
      <c r="B250" t="s">
        <v>880</v>
      </c>
      <c r="C250" t="s">
        <v>371</v>
      </c>
      <c r="D250" t="s">
        <v>822</v>
      </c>
      <c r="E250" t="s">
        <v>373</v>
      </c>
      <c r="F250" t="s">
        <v>373</v>
      </c>
      <c r="G250" t="s">
        <v>844</v>
      </c>
      <c r="H250" t="s">
        <v>845</v>
      </c>
      <c r="I250" t="s">
        <v>376</v>
      </c>
      <c r="J250" s="33">
        <v>7.4999999999999997E-3</v>
      </c>
      <c r="K250" s="33">
        <v>6.375</v>
      </c>
      <c r="L250">
        <v>15</v>
      </c>
      <c r="M250">
        <v>25666.67</v>
      </c>
      <c r="N250" t="s">
        <v>377</v>
      </c>
      <c r="O250" t="s">
        <v>378</v>
      </c>
      <c r="P250">
        <f>IF(Tabel1[[#This Row],[Beschikte productie per jaar '[MWh']]]&gt;14.25,1,0)</f>
        <v>0</v>
      </c>
      <c r="Q250" s="2" t="str">
        <f>VLOOKUP(Tabel1[[#This Row],[Plaats lokatie]],stadgem,4,0)</f>
        <v>Aa en Hunze</v>
      </c>
    </row>
    <row r="251" spans="1:17" hidden="1" x14ac:dyDescent="0.25">
      <c r="A251" t="s">
        <v>820</v>
      </c>
      <c r="B251" t="s">
        <v>881</v>
      </c>
      <c r="C251" t="s">
        <v>371</v>
      </c>
      <c r="D251" t="s">
        <v>822</v>
      </c>
      <c r="E251" t="s">
        <v>373</v>
      </c>
      <c r="F251" t="s">
        <v>373</v>
      </c>
      <c r="G251" t="s">
        <v>824</v>
      </c>
      <c r="H251" t="s">
        <v>825</v>
      </c>
      <c r="I251" t="s">
        <v>376</v>
      </c>
      <c r="J251" s="33">
        <v>8.9999999999999993E-3</v>
      </c>
      <c r="K251" s="33">
        <v>6.375</v>
      </c>
      <c r="L251">
        <v>15</v>
      </c>
      <c r="M251">
        <v>25554.32</v>
      </c>
      <c r="N251" t="s">
        <v>377</v>
      </c>
      <c r="O251" t="s">
        <v>378</v>
      </c>
      <c r="P251">
        <f>IF(Tabel1[[#This Row],[Beschikte productie per jaar '[MWh']]]&gt;14.25,1,0)</f>
        <v>0</v>
      </c>
      <c r="Q251" s="2" t="str">
        <f>VLOOKUP(Tabel1[[#This Row],[Plaats lokatie]],stadgem,4,0)</f>
        <v>Emmen</v>
      </c>
    </row>
    <row r="252" spans="1:17" hidden="1" x14ac:dyDescent="0.25">
      <c r="A252" t="s">
        <v>820</v>
      </c>
      <c r="B252" t="s">
        <v>882</v>
      </c>
      <c r="C252" t="s">
        <v>371</v>
      </c>
      <c r="D252" t="s">
        <v>822</v>
      </c>
      <c r="E252" t="s">
        <v>373</v>
      </c>
      <c r="F252" t="s">
        <v>373</v>
      </c>
      <c r="G252" t="s">
        <v>883</v>
      </c>
      <c r="H252" t="s">
        <v>884</v>
      </c>
      <c r="I252" t="s">
        <v>376</v>
      </c>
      <c r="J252" s="33">
        <v>1.4999999999999999E-2</v>
      </c>
      <c r="K252" s="33">
        <v>6.375</v>
      </c>
      <c r="L252">
        <v>15</v>
      </c>
      <c r="M252">
        <v>25664.09</v>
      </c>
      <c r="N252" t="s">
        <v>377</v>
      </c>
      <c r="O252" t="s">
        <v>378</v>
      </c>
      <c r="P252">
        <f>IF(Tabel1[[#This Row],[Beschikte productie per jaar '[MWh']]]&gt;14.25,1,0)</f>
        <v>0</v>
      </c>
      <c r="Q252" s="2" t="str">
        <f>VLOOKUP(Tabel1[[#This Row],[Plaats lokatie]],stadgem,4,0)</f>
        <v>Aa en Hunze</v>
      </c>
    </row>
    <row r="253" spans="1:17" hidden="1" x14ac:dyDescent="0.25">
      <c r="A253" t="s">
        <v>820</v>
      </c>
      <c r="B253" t="s">
        <v>885</v>
      </c>
      <c r="C253" t="s">
        <v>371</v>
      </c>
      <c r="D253" t="s">
        <v>822</v>
      </c>
      <c r="E253" t="s">
        <v>373</v>
      </c>
      <c r="F253" t="s">
        <v>373</v>
      </c>
      <c r="G253" t="s">
        <v>591</v>
      </c>
      <c r="H253" t="s">
        <v>389</v>
      </c>
      <c r="I253" t="s">
        <v>376</v>
      </c>
      <c r="J253" s="33">
        <v>1.6100000000000001E-3</v>
      </c>
      <c r="K253" s="33">
        <v>1.369</v>
      </c>
      <c r="L253">
        <v>15</v>
      </c>
      <c r="M253">
        <v>5507.96</v>
      </c>
      <c r="N253" t="s">
        <v>377</v>
      </c>
      <c r="O253" t="s">
        <v>378</v>
      </c>
      <c r="P253">
        <f>IF(Tabel1[[#This Row],[Beschikte productie per jaar '[MWh']]]&gt;14.25,1,0)</f>
        <v>0</v>
      </c>
      <c r="Q253" s="2" t="str">
        <f>VLOOKUP(Tabel1[[#This Row],[Plaats lokatie]],stadgem,4,0)</f>
        <v>Emmen</v>
      </c>
    </row>
    <row r="254" spans="1:17" hidden="1" x14ac:dyDescent="0.25">
      <c r="A254" t="s">
        <v>820</v>
      </c>
      <c r="B254" t="s">
        <v>886</v>
      </c>
      <c r="C254" t="s">
        <v>371</v>
      </c>
      <c r="D254" t="s">
        <v>822</v>
      </c>
      <c r="E254" t="s">
        <v>373</v>
      </c>
      <c r="F254" t="s">
        <v>373</v>
      </c>
      <c r="G254" t="s">
        <v>824</v>
      </c>
      <c r="H254" t="s">
        <v>825</v>
      </c>
      <c r="I254" t="s">
        <v>376</v>
      </c>
      <c r="J254" s="33">
        <v>7.4999999999999997E-3</v>
      </c>
      <c r="K254" s="33">
        <v>6.375</v>
      </c>
      <c r="L254">
        <v>15</v>
      </c>
      <c r="M254">
        <v>25672.13</v>
      </c>
      <c r="N254" t="s">
        <v>377</v>
      </c>
      <c r="O254" t="s">
        <v>378</v>
      </c>
      <c r="P254">
        <f>IF(Tabel1[[#This Row],[Beschikte productie per jaar '[MWh']]]&gt;14.25,1,0)</f>
        <v>0</v>
      </c>
      <c r="Q254" s="2" t="str">
        <f>VLOOKUP(Tabel1[[#This Row],[Plaats lokatie]],stadgem,4,0)</f>
        <v>Emmen</v>
      </c>
    </row>
    <row r="255" spans="1:17" hidden="1" x14ac:dyDescent="0.25">
      <c r="A255" t="s">
        <v>820</v>
      </c>
      <c r="B255" t="s">
        <v>887</v>
      </c>
      <c r="C255" t="s">
        <v>371</v>
      </c>
      <c r="D255" t="s">
        <v>822</v>
      </c>
      <c r="E255" t="s">
        <v>373</v>
      </c>
      <c r="F255" t="s">
        <v>373</v>
      </c>
      <c r="G255" t="s">
        <v>876</v>
      </c>
      <c r="H255" t="s">
        <v>877</v>
      </c>
      <c r="I255" t="s">
        <v>376</v>
      </c>
      <c r="J255" s="33">
        <v>7.4999999999999997E-3</v>
      </c>
      <c r="K255" s="33">
        <v>6.375</v>
      </c>
      <c r="L255">
        <v>15</v>
      </c>
      <c r="M255">
        <v>25814.03</v>
      </c>
      <c r="N255" t="s">
        <v>377</v>
      </c>
      <c r="O255" t="s">
        <v>378</v>
      </c>
      <c r="P255">
        <f>IF(Tabel1[[#This Row],[Beschikte productie per jaar '[MWh']]]&gt;14.25,1,0)</f>
        <v>0</v>
      </c>
      <c r="Q255" s="2" t="str">
        <f>VLOOKUP(Tabel1[[#This Row],[Plaats lokatie]],stadgem,4,0)</f>
        <v>Borger-Odoorn</v>
      </c>
    </row>
    <row r="256" spans="1:17" hidden="1" x14ac:dyDescent="0.25">
      <c r="A256" t="s">
        <v>820</v>
      </c>
      <c r="B256" t="s">
        <v>888</v>
      </c>
      <c r="C256" t="s">
        <v>371</v>
      </c>
      <c r="D256" t="s">
        <v>822</v>
      </c>
      <c r="E256" t="s">
        <v>373</v>
      </c>
      <c r="F256" t="s">
        <v>373</v>
      </c>
      <c r="G256" t="s">
        <v>537</v>
      </c>
      <c r="H256" t="s">
        <v>469</v>
      </c>
      <c r="I256" t="s">
        <v>376</v>
      </c>
      <c r="J256" s="33">
        <v>5.6699999999999997E-3</v>
      </c>
      <c r="K256" s="33">
        <v>4.8199999999999994</v>
      </c>
      <c r="L256">
        <v>15</v>
      </c>
      <c r="M256">
        <v>19210.32</v>
      </c>
      <c r="N256" t="s">
        <v>377</v>
      </c>
      <c r="O256" t="s">
        <v>378</v>
      </c>
      <c r="P256">
        <f>IF(Tabel1[[#This Row],[Beschikte productie per jaar '[MWh']]]&gt;14.25,1,0)</f>
        <v>0</v>
      </c>
      <c r="Q256" s="2" t="str">
        <f>VLOOKUP(Tabel1[[#This Row],[Plaats lokatie]],stadgem,4,0)</f>
        <v>Coevorden</v>
      </c>
    </row>
    <row r="257" spans="1:17" hidden="1" x14ac:dyDescent="0.25">
      <c r="A257" t="s">
        <v>820</v>
      </c>
      <c r="B257" t="s">
        <v>889</v>
      </c>
      <c r="C257" t="s">
        <v>371</v>
      </c>
      <c r="D257" t="s">
        <v>822</v>
      </c>
      <c r="E257" t="s">
        <v>373</v>
      </c>
      <c r="F257" t="s">
        <v>373</v>
      </c>
      <c r="G257" t="s">
        <v>591</v>
      </c>
      <c r="H257" t="s">
        <v>389</v>
      </c>
      <c r="I257" t="s">
        <v>376</v>
      </c>
      <c r="J257" s="33">
        <v>4.62E-3</v>
      </c>
      <c r="K257" s="33">
        <v>3.927</v>
      </c>
      <c r="L257">
        <v>15</v>
      </c>
      <c r="M257">
        <v>15766.54</v>
      </c>
      <c r="N257" t="s">
        <v>377</v>
      </c>
      <c r="O257" t="s">
        <v>378</v>
      </c>
      <c r="P257">
        <f>IF(Tabel1[[#This Row],[Beschikte productie per jaar '[MWh']]]&gt;14.25,1,0)</f>
        <v>0</v>
      </c>
      <c r="Q257" s="2" t="str">
        <f>VLOOKUP(Tabel1[[#This Row],[Plaats lokatie]],stadgem,4,0)</f>
        <v>Emmen</v>
      </c>
    </row>
    <row r="258" spans="1:17" hidden="1" x14ac:dyDescent="0.25">
      <c r="A258" t="s">
        <v>820</v>
      </c>
      <c r="B258" t="s">
        <v>890</v>
      </c>
      <c r="C258" t="s">
        <v>371</v>
      </c>
      <c r="D258" t="s">
        <v>822</v>
      </c>
      <c r="E258" t="s">
        <v>373</v>
      </c>
      <c r="F258" t="s">
        <v>373</v>
      </c>
      <c r="G258" t="s">
        <v>659</v>
      </c>
      <c r="H258" t="s">
        <v>660</v>
      </c>
      <c r="I258" t="s">
        <v>376</v>
      </c>
      <c r="J258" s="33">
        <v>2.96E-3</v>
      </c>
      <c r="K258" s="33">
        <v>2.516</v>
      </c>
      <c r="L258">
        <v>15</v>
      </c>
      <c r="M258">
        <v>10199.65</v>
      </c>
      <c r="N258" t="s">
        <v>377</v>
      </c>
      <c r="O258" t="s">
        <v>378</v>
      </c>
      <c r="P258">
        <f>IF(Tabel1[[#This Row],[Beschikte productie per jaar '[MWh']]]&gt;14.25,1,0)</f>
        <v>0</v>
      </c>
      <c r="Q258" s="2" t="str">
        <f>VLOOKUP(Tabel1[[#This Row],[Plaats lokatie]],stadgem,4,0)</f>
        <v>Aa en Hunze</v>
      </c>
    </row>
    <row r="259" spans="1:17" hidden="1" x14ac:dyDescent="0.25">
      <c r="A259" t="s">
        <v>820</v>
      </c>
      <c r="B259" t="s">
        <v>891</v>
      </c>
      <c r="C259" t="s">
        <v>371</v>
      </c>
      <c r="D259" t="s">
        <v>822</v>
      </c>
      <c r="E259" t="s">
        <v>373</v>
      </c>
      <c r="F259" t="s">
        <v>373</v>
      </c>
      <c r="G259" t="s">
        <v>403</v>
      </c>
      <c r="H259" t="s">
        <v>404</v>
      </c>
      <c r="I259" t="s">
        <v>376</v>
      </c>
      <c r="J259" s="33">
        <v>7.4000000000000003E-3</v>
      </c>
      <c r="K259" s="33">
        <v>6.29</v>
      </c>
      <c r="L259">
        <v>15</v>
      </c>
      <c r="M259">
        <v>25214.09</v>
      </c>
      <c r="N259" t="s">
        <v>377</v>
      </c>
      <c r="O259" t="s">
        <v>378</v>
      </c>
      <c r="P259">
        <f>IF(Tabel1[[#This Row],[Beschikte productie per jaar '[MWh']]]&gt;14.25,1,0)</f>
        <v>0</v>
      </c>
      <c r="Q259" s="2" t="str">
        <f>VLOOKUP(Tabel1[[#This Row],[Plaats lokatie]],stadgem,4,0)</f>
        <v>Midden-Drenthe</v>
      </c>
    </row>
    <row r="260" spans="1:17" hidden="1" x14ac:dyDescent="0.25">
      <c r="A260" t="s">
        <v>820</v>
      </c>
      <c r="B260" t="s">
        <v>892</v>
      </c>
      <c r="C260" t="s">
        <v>371</v>
      </c>
      <c r="D260" t="s">
        <v>822</v>
      </c>
      <c r="E260" t="s">
        <v>373</v>
      </c>
      <c r="F260" t="s">
        <v>373</v>
      </c>
      <c r="G260" t="s">
        <v>542</v>
      </c>
      <c r="H260" t="s">
        <v>543</v>
      </c>
      <c r="I260" t="s">
        <v>376</v>
      </c>
      <c r="J260" s="33">
        <v>4.0000000000000001E-3</v>
      </c>
      <c r="K260" s="33">
        <v>3.4</v>
      </c>
      <c r="L260">
        <v>15</v>
      </c>
      <c r="M260">
        <v>13730.28</v>
      </c>
      <c r="N260" t="s">
        <v>377</v>
      </c>
      <c r="O260" t="s">
        <v>378</v>
      </c>
      <c r="P260">
        <f>IF(Tabel1[[#This Row],[Beschikte productie per jaar '[MWh']]]&gt;14.25,1,0)</f>
        <v>0</v>
      </c>
      <c r="Q260" s="2" t="str">
        <f>VLOOKUP(Tabel1[[#This Row],[Plaats lokatie]],stadgem,4,0)</f>
        <v>Emmen</v>
      </c>
    </row>
    <row r="261" spans="1:17" hidden="1" x14ac:dyDescent="0.25">
      <c r="A261" t="s">
        <v>820</v>
      </c>
      <c r="B261" t="s">
        <v>893</v>
      </c>
      <c r="C261" t="s">
        <v>371</v>
      </c>
      <c r="D261" t="s">
        <v>822</v>
      </c>
      <c r="E261" t="s">
        <v>373</v>
      </c>
      <c r="F261" t="s">
        <v>373</v>
      </c>
      <c r="G261" t="s">
        <v>427</v>
      </c>
      <c r="H261" t="s">
        <v>428</v>
      </c>
      <c r="I261" t="s">
        <v>376</v>
      </c>
      <c r="J261" s="33">
        <v>7.4900000000000001E-3</v>
      </c>
      <c r="K261" s="33">
        <v>6.367</v>
      </c>
      <c r="L261">
        <v>15</v>
      </c>
      <c r="M261">
        <v>25978</v>
      </c>
      <c r="N261" t="s">
        <v>377</v>
      </c>
      <c r="O261" t="s">
        <v>378</v>
      </c>
      <c r="P261">
        <f>IF(Tabel1[[#This Row],[Beschikte productie per jaar '[MWh']]]&gt;14.25,1,0)</f>
        <v>0</v>
      </c>
      <c r="Q261" s="2" t="str">
        <f>VLOOKUP(Tabel1[[#This Row],[Plaats lokatie]],stadgem,4,0)</f>
        <v>Emmen</v>
      </c>
    </row>
    <row r="262" spans="1:17" hidden="1" x14ac:dyDescent="0.25">
      <c r="A262" t="s">
        <v>820</v>
      </c>
      <c r="B262" t="s">
        <v>894</v>
      </c>
      <c r="C262" t="s">
        <v>371</v>
      </c>
      <c r="D262" t="s">
        <v>822</v>
      </c>
      <c r="E262" t="s">
        <v>373</v>
      </c>
      <c r="F262" t="s">
        <v>373</v>
      </c>
      <c r="G262" t="s">
        <v>895</v>
      </c>
      <c r="H262" t="s">
        <v>896</v>
      </c>
      <c r="I262" t="s">
        <v>376</v>
      </c>
      <c r="J262" s="33">
        <v>3.3600000000000001E-3</v>
      </c>
      <c r="K262" s="33">
        <v>2.8560000000000003</v>
      </c>
      <c r="L262">
        <v>15</v>
      </c>
      <c r="M262">
        <v>11448.67</v>
      </c>
      <c r="N262" t="s">
        <v>377</v>
      </c>
      <c r="O262" t="s">
        <v>378</v>
      </c>
      <c r="P262">
        <f>IF(Tabel1[[#This Row],[Beschikte productie per jaar '[MWh']]]&gt;14.25,1,0)</f>
        <v>0</v>
      </c>
      <c r="Q262" s="2" t="str">
        <f>VLOOKUP(Tabel1[[#This Row],[Plaats lokatie]],stadgem,4,0)</f>
        <v>Assen</v>
      </c>
    </row>
    <row r="263" spans="1:17" hidden="1" x14ac:dyDescent="0.25">
      <c r="A263" t="s">
        <v>820</v>
      </c>
      <c r="B263" t="s">
        <v>897</v>
      </c>
      <c r="C263" t="s">
        <v>371</v>
      </c>
      <c r="D263" t="s">
        <v>822</v>
      </c>
      <c r="E263" t="s">
        <v>373</v>
      </c>
      <c r="F263" t="s">
        <v>373</v>
      </c>
      <c r="G263" t="s">
        <v>860</v>
      </c>
      <c r="H263" t="s">
        <v>861</v>
      </c>
      <c r="I263" t="s">
        <v>376</v>
      </c>
      <c r="J263" s="33">
        <v>5.6699999999999997E-3</v>
      </c>
      <c r="K263" s="33">
        <v>4.8199999999999994</v>
      </c>
      <c r="L263">
        <v>15</v>
      </c>
      <c r="M263">
        <v>19401.88</v>
      </c>
      <c r="N263" t="s">
        <v>377</v>
      </c>
      <c r="O263" t="s">
        <v>378</v>
      </c>
      <c r="P263">
        <f>IF(Tabel1[[#This Row],[Beschikte productie per jaar '[MWh']]]&gt;14.25,1,0)</f>
        <v>0</v>
      </c>
      <c r="Q263" s="2" t="str">
        <f>VLOOKUP(Tabel1[[#This Row],[Plaats lokatie]],stadgem,4,0)</f>
        <v>Aa en Hunze</v>
      </c>
    </row>
    <row r="264" spans="1:17" hidden="1" x14ac:dyDescent="0.25">
      <c r="A264" t="s">
        <v>820</v>
      </c>
      <c r="B264" t="s">
        <v>898</v>
      </c>
      <c r="C264" t="s">
        <v>371</v>
      </c>
      <c r="D264" t="s">
        <v>822</v>
      </c>
      <c r="E264" t="s">
        <v>373</v>
      </c>
      <c r="F264" t="s">
        <v>373</v>
      </c>
      <c r="G264" t="s">
        <v>766</v>
      </c>
      <c r="H264" t="s">
        <v>767</v>
      </c>
      <c r="I264" t="s">
        <v>376</v>
      </c>
      <c r="J264" s="33">
        <v>7.4999999999999997E-3</v>
      </c>
      <c r="K264" s="33">
        <v>6.375</v>
      </c>
      <c r="L264">
        <v>15</v>
      </c>
      <c r="M264">
        <v>25797.97</v>
      </c>
      <c r="N264" t="s">
        <v>377</v>
      </c>
      <c r="O264" t="s">
        <v>378</v>
      </c>
      <c r="P264">
        <f>IF(Tabel1[[#This Row],[Beschikte productie per jaar '[MWh']]]&gt;14.25,1,0)</f>
        <v>0</v>
      </c>
      <c r="Q264" s="2" t="str">
        <f>VLOOKUP(Tabel1[[#This Row],[Plaats lokatie]],stadgem,4,0)</f>
        <v>Borger-Odoorn</v>
      </c>
    </row>
    <row r="265" spans="1:17" hidden="1" x14ac:dyDescent="0.25">
      <c r="A265" t="s">
        <v>820</v>
      </c>
      <c r="B265" t="s">
        <v>899</v>
      </c>
      <c r="C265" t="s">
        <v>371</v>
      </c>
      <c r="D265" t="s">
        <v>822</v>
      </c>
      <c r="E265" t="s">
        <v>373</v>
      </c>
      <c r="F265" t="s">
        <v>373</v>
      </c>
      <c r="G265" t="s">
        <v>383</v>
      </c>
      <c r="H265" t="s">
        <v>384</v>
      </c>
      <c r="I265" t="s">
        <v>376</v>
      </c>
      <c r="J265" s="33">
        <v>5.6639999999999998E-3</v>
      </c>
      <c r="K265" s="33">
        <v>4.8139999999999992</v>
      </c>
      <c r="L265">
        <v>15</v>
      </c>
      <c r="M265">
        <v>19325.25</v>
      </c>
      <c r="N265" t="s">
        <v>377</v>
      </c>
      <c r="O265" t="s">
        <v>378</v>
      </c>
      <c r="P265">
        <f>IF(Tabel1[[#This Row],[Beschikte productie per jaar '[MWh']]]&gt;14.25,1,0)</f>
        <v>0</v>
      </c>
      <c r="Q265" s="2" t="str">
        <f>VLOOKUP(Tabel1[[#This Row],[Plaats lokatie]],stadgem,4,0)</f>
        <v>Hoogeveen</v>
      </c>
    </row>
    <row r="266" spans="1:17" hidden="1" x14ac:dyDescent="0.25">
      <c r="A266" t="s">
        <v>820</v>
      </c>
      <c r="B266" t="s">
        <v>900</v>
      </c>
      <c r="C266" t="s">
        <v>371</v>
      </c>
      <c r="D266" t="s">
        <v>822</v>
      </c>
      <c r="E266" t="s">
        <v>373</v>
      </c>
      <c r="F266" t="s">
        <v>373</v>
      </c>
      <c r="G266" t="s">
        <v>766</v>
      </c>
      <c r="H266" t="s">
        <v>767</v>
      </c>
      <c r="I266" t="s">
        <v>376</v>
      </c>
      <c r="J266" s="33">
        <v>7.4999999999999997E-3</v>
      </c>
      <c r="K266" s="33">
        <v>6.375</v>
      </c>
      <c r="L266">
        <v>15</v>
      </c>
      <c r="M266">
        <v>25632.22</v>
      </c>
      <c r="N266" t="s">
        <v>377</v>
      </c>
      <c r="O266" t="s">
        <v>378</v>
      </c>
      <c r="P266">
        <f>IF(Tabel1[[#This Row],[Beschikte productie per jaar '[MWh']]]&gt;14.25,1,0)</f>
        <v>0</v>
      </c>
      <c r="Q266" s="2" t="str">
        <f>VLOOKUP(Tabel1[[#This Row],[Plaats lokatie]],stadgem,4,0)</f>
        <v>Borger-Odoorn</v>
      </c>
    </row>
    <row r="267" spans="1:17" hidden="1" x14ac:dyDescent="0.25">
      <c r="A267" t="s">
        <v>820</v>
      </c>
      <c r="B267" t="s">
        <v>901</v>
      </c>
      <c r="C267" t="s">
        <v>371</v>
      </c>
      <c r="D267" t="s">
        <v>822</v>
      </c>
      <c r="E267" t="s">
        <v>373</v>
      </c>
      <c r="F267" t="s">
        <v>373</v>
      </c>
      <c r="G267" t="s">
        <v>902</v>
      </c>
      <c r="H267" t="s">
        <v>903</v>
      </c>
      <c r="I267" t="s">
        <v>376</v>
      </c>
      <c r="J267" s="33">
        <v>3.3600000000000001E-3</v>
      </c>
      <c r="K267" s="33">
        <v>2.8560000000000003</v>
      </c>
      <c r="L267">
        <v>15</v>
      </c>
      <c r="M267">
        <v>11269.81</v>
      </c>
      <c r="N267" t="s">
        <v>377</v>
      </c>
      <c r="O267" t="s">
        <v>378</v>
      </c>
      <c r="P267">
        <f>IF(Tabel1[[#This Row],[Beschikte productie per jaar '[MWh']]]&gt;14.25,1,0)</f>
        <v>0</v>
      </c>
      <c r="Q267" s="2" t="str">
        <f>VLOOKUP(Tabel1[[#This Row],[Plaats lokatie]],stadgem,4,0)</f>
        <v>Midden-Drenthe</v>
      </c>
    </row>
    <row r="268" spans="1:17" hidden="1" x14ac:dyDescent="0.25">
      <c r="A268" t="s">
        <v>820</v>
      </c>
      <c r="B268" t="s">
        <v>904</v>
      </c>
      <c r="C268" t="s">
        <v>371</v>
      </c>
      <c r="D268" t="s">
        <v>822</v>
      </c>
      <c r="E268" t="s">
        <v>373</v>
      </c>
      <c r="F268" t="s">
        <v>373</v>
      </c>
      <c r="G268" t="s">
        <v>905</v>
      </c>
      <c r="H268" t="s">
        <v>906</v>
      </c>
      <c r="I268" t="s">
        <v>376</v>
      </c>
      <c r="J268" s="33">
        <v>7.5249999999999996E-3</v>
      </c>
      <c r="K268" s="33">
        <v>6.375</v>
      </c>
      <c r="L268">
        <v>15</v>
      </c>
      <c r="M268">
        <v>25559.5</v>
      </c>
      <c r="N268" t="s">
        <v>377</v>
      </c>
      <c r="O268" t="s">
        <v>378</v>
      </c>
      <c r="P268">
        <f>IF(Tabel1[[#This Row],[Beschikte productie per jaar '[MWh']]]&gt;14.25,1,0)</f>
        <v>0</v>
      </c>
      <c r="Q268" s="2" t="str">
        <f>VLOOKUP(Tabel1[[#This Row],[Plaats lokatie]],stadgem,4,0)</f>
        <v>Aa en Hunze</v>
      </c>
    </row>
    <row r="269" spans="1:17" hidden="1" x14ac:dyDescent="0.25">
      <c r="A269" t="s">
        <v>820</v>
      </c>
      <c r="B269" t="s">
        <v>907</v>
      </c>
      <c r="C269" t="s">
        <v>371</v>
      </c>
      <c r="D269" t="s">
        <v>822</v>
      </c>
      <c r="E269" t="s">
        <v>373</v>
      </c>
      <c r="F269" t="s">
        <v>373</v>
      </c>
      <c r="G269" t="s">
        <v>383</v>
      </c>
      <c r="H269" t="s">
        <v>384</v>
      </c>
      <c r="I269" t="s">
        <v>376</v>
      </c>
      <c r="J269" s="33">
        <v>2.5000000000000001E-3</v>
      </c>
      <c r="K269" s="33">
        <v>2.125</v>
      </c>
      <c r="L269">
        <v>15</v>
      </c>
      <c r="M269">
        <v>8526.76</v>
      </c>
      <c r="N269" t="s">
        <v>377</v>
      </c>
      <c r="O269" t="s">
        <v>378</v>
      </c>
      <c r="P269">
        <f>IF(Tabel1[[#This Row],[Beschikte productie per jaar '[MWh']]]&gt;14.25,1,0)</f>
        <v>0</v>
      </c>
      <c r="Q269" s="2" t="str">
        <f>VLOOKUP(Tabel1[[#This Row],[Plaats lokatie]],stadgem,4,0)</f>
        <v>Hoogeveen</v>
      </c>
    </row>
    <row r="270" spans="1:17" hidden="1" x14ac:dyDescent="0.25">
      <c r="A270" t="s">
        <v>820</v>
      </c>
      <c r="B270" t="s">
        <v>908</v>
      </c>
      <c r="C270" t="s">
        <v>371</v>
      </c>
      <c r="D270" t="s">
        <v>822</v>
      </c>
      <c r="E270" t="s">
        <v>373</v>
      </c>
      <c r="F270" t="s">
        <v>373</v>
      </c>
      <c r="G270" t="s">
        <v>427</v>
      </c>
      <c r="H270" t="s">
        <v>428</v>
      </c>
      <c r="I270" t="s">
        <v>376</v>
      </c>
      <c r="J270" s="33">
        <v>3.8E-3</v>
      </c>
      <c r="K270" s="33">
        <v>3.23</v>
      </c>
      <c r="L270">
        <v>15</v>
      </c>
      <c r="M270">
        <v>12965.89</v>
      </c>
      <c r="N270" t="s">
        <v>377</v>
      </c>
      <c r="O270" t="s">
        <v>378</v>
      </c>
      <c r="P270">
        <f>IF(Tabel1[[#This Row],[Beschikte productie per jaar '[MWh']]]&gt;14.25,1,0)</f>
        <v>0</v>
      </c>
      <c r="Q270" s="2" t="str">
        <f>VLOOKUP(Tabel1[[#This Row],[Plaats lokatie]],stadgem,4,0)</f>
        <v>Emmen</v>
      </c>
    </row>
    <row r="271" spans="1:17" hidden="1" x14ac:dyDescent="0.25">
      <c r="A271" t="s">
        <v>820</v>
      </c>
      <c r="B271" t="s">
        <v>909</v>
      </c>
      <c r="C271" t="s">
        <v>371</v>
      </c>
      <c r="D271" t="s">
        <v>822</v>
      </c>
      <c r="E271" t="s">
        <v>373</v>
      </c>
      <c r="F271" t="s">
        <v>373</v>
      </c>
      <c r="G271" t="s">
        <v>910</v>
      </c>
      <c r="H271" t="s">
        <v>911</v>
      </c>
      <c r="I271" t="s">
        <v>376</v>
      </c>
      <c r="J271" s="33">
        <v>1.4999999999999999E-2</v>
      </c>
      <c r="K271" s="33">
        <v>6.375</v>
      </c>
      <c r="L271">
        <v>15</v>
      </c>
      <c r="M271">
        <v>25966.57</v>
      </c>
      <c r="N271" t="s">
        <v>377</v>
      </c>
      <c r="O271" t="s">
        <v>378</v>
      </c>
      <c r="P271">
        <f>IF(Tabel1[[#This Row],[Beschikte productie per jaar '[MWh']]]&gt;14.25,1,0)</f>
        <v>0</v>
      </c>
      <c r="Q271" s="2" t="str">
        <f>VLOOKUP(Tabel1[[#This Row],[Plaats lokatie]],stadgem,4,0)</f>
        <v>De Wolden</v>
      </c>
    </row>
    <row r="272" spans="1:17" hidden="1" x14ac:dyDescent="0.25">
      <c r="A272" t="s">
        <v>820</v>
      </c>
      <c r="B272" t="s">
        <v>912</v>
      </c>
      <c r="C272" t="s">
        <v>371</v>
      </c>
      <c r="D272" t="s">
        <v>822</v>
      </c>
      <c r="E272" t="s">
        <v>913</v>
      </c>
      <c r="F272" t="s">
        <v>914</v>
      </c>
      <c r="G272" t="s">
        <v>915</v>
      </c>
      <c r="H272" t="s">
        <v>916</v>
      </c>
      <c r="I272" t="s">
        <v>376</v>
      </c>
      <c r="J272" s="33">
        <v>7.4999999999999997E-3</v>
      </c>
      <c r="K272" s="33">
        <v>6.375</v>
      </c>
      <c r="L272">
        <v>15</v>
      </c>
      <c r="M272">
        <v>25727.78</v>
      </c>
      <c r="N272" t="s">
        <v>377</v>
      </c>
      <c r="O272" t="s">
        <v>378</v>
      </c>
      <c r="P272">
        <f>IF(Tabel1[[#This Row],[Beschikte productie per jaar '[MWh']]]&gt;14.25,1,0)</f>
        <v>0</v>
      </c>
      <c r="Q272" s="2" t="str">
        <f>VLOOKUP(Tabel1[[#This Row],[Plaats lokatie]],stadgem,4,0)</f>
        <v>Midden-Drenthe</v>
      </c>
    </row>
    <row r="273" spans="1:17" hidden="1" x14ac:dyDescent="0.25">
      <c r="A273" t="s">
        <v>820</v>
      </c>
      <c r="B273" t="s">
        <v>917</v>
      </c>
      <c r="C273" t="s">
        <v>371</v>
      </c>
      <c r="D273" t="s">
        <v>822</v>
      </c>
      <c r="E273" t="s">
        <v>373</v>
      </c>
      <c r="F273" t="s">
        <v>373</v>
      </c>
      <c r="G273" t="s">
        <v>585</v>
      </c>
      <c r="H273" t="s">
        <v>586</v>
      </c>
      <c r="I273" t="s">
        <v>376</v>
      </c>
      <c r="J273" s="33">
        <v>1.41E-3</v>
      </c>
      <c r="K273" s="33">
        <v>1.1990000000000001</v>
      </c>
      <c r="L273">
        <v>15</v>
      </c>
      <c r="M273">
        <v>4839.09</v>
      </c>
      <c r="N273" t="s">
        <v>377</v>
      </c>
      <c r="O273" t="s">
        <v>378</v>
      </c>
      <c r="P273">
        <f>IF(Tabel1[[#This Row],[Beschikte productie per jaar '[MWh']]]&gt;14.25,1,0)</f>
        <v>0</v>
      </c>
      <c r="Q273" s="2" t="str">
        <f>VLOOKUP(Tabel1[[#This Row],[Plaats lokatie]],stadgem,4,0)</f>
        <v>De Wolden</v>
      </c>
    </row>
    <row r="274" spans="1:17" hidden="1" x14ac:dyDescent="0.25">
      <c r="A274" t="s">
        <v>820</v>
      </c>
      <c r="B274" t="s">
        <v>918</v>
      </c>
      <c r="C274" t="s">
        <v>371</v>
      </c>
      <c r="D274" t="s">
        <v>822</v>
      </c>
      <c r="E274" t="s">
        <v>373</v>
      </c>
      <c r="F274" t="s">
        <v>373</v>
      </c>
      <c r="G274" t="s">
        <v>919</v>
      </c>
      <c r="H274" t="s">
        <v>389</v>
      </c>
      <c r="I274" t="s">
        <v>376</v>
      </c>
      <c r="J274" s="33">
        <v>3.7799999999999999E-3</v>
      </c>
      <c r="K274" s="33">
        <v>3.2130000000000001</v>
      </c>
      <c r="L274">
        <v>15</v>
      </c>
      <c r="M274">
        <v>13110</v>
      </c>
      <c r="N274" t="s">
        <v>377</v>
      </c>
      <c r="O274" t="s">
        <v>378</v>
      </c>
      <c r="P274">
        <f>IF(Tabel1[[#This Row],[Beschikte productie per jaar '[MWh']]]&gt;14.25,1,0)</f>
        <v>0</v>
      </c>
      <c r="Q274" s="2" t="str">
        <f>VLOOKUP(Tabel1[[#This Row],[Plaats lokatie]],stadgem,4,0)</f>
        <v>Emmen</v>
      </c>
    </row>
    <row r="275" spans="1:17" hidden="1" x14ac:dyDescent="0.25">
      <c r="A275" t="s">
        <v>820</v>
      </c>
      <c r="B275" t="s">
        <v>920</v>
      </c>
      <c r="C275" t="s">
        <v>371</v>
      </c>
      <c r="D275" t="s">
        <v>822</v>
      </c>
      <c r="E275" t="s">
        <v>373</v>
      </c>
      <c r="F275" t="s">
        <v>373</v>
      </c>
      <c r="G275" t="s">
        <v>856</v>
      </c>
      <c r="H275" t="s">
        <v>857</v>
      </c>
      <c r="I275" t="s">
        <v>376</v>
      </c>
      <c r="J275" s="33">
        <v>7.5599999999999999E-3</v>
      </c>
      <c r="K275" s="33">
        <v>6.2687333333333335</v>
      </c>
      <c r="L275">
        <v>15</v>
      </c>
      <c r="M275">
        <v>25559.5</v>
      </c>
      <c r="N275" t="s">
        <v>377</v>
      </c>
      <c r="O275" t="s">
        <v>378</v>
      </c>
      <c r="P275">
        <f>IF(Tabel1[[#This Row],[Beschikte productie per jaar '[MWh']]]&gt;14.25,1,0)</f>
        <v>0</v>
      </c>
      <c r="Q275" s="2" t="str">
        <f>VLOOKUP(Tabel1[[#This Row],[Plaats lokatie]],stadgem,4,0)</f>
        <v>Meppel</v>
      </c>
    </row>
    <row r="276" spans="1:17" hidden="1" x14ac:dyDescent="0.25">
      <c r="A276" t="s">
        <v>820</v>
      </c>
      <c r="B276" t="s">
        <v>921</v>
      </c>
      <c r="C276" t="s">
        <v>371</v>
      </c>
      <c r="D276" t="s">
        <v>822</v>
      </c>
      <c r="E276" t="s">
        <v>373</v>
      </c>
      <c r="F276" t="s">
        <v>373</v>
      </c>
      <c r="G276" t="s">
        <v>844</v>
      </c>
      <c r="H276" t="s">
        <v>845</v>
      </c>
      <c r="I276" t="s">
        <v>376</v>
      </c>
      <c r="J276" s="33">
        <v>7.4999999999999997E-3</v>
      </c>
      <c r="K276" s="33">
        <v>6.375</v>
      </c>
      <c r="L276">
        <v>15</v>
      </c>
      <c r="M276">
        <v>25668.21</v>
      </c>
      <c r="N276" t="s">
        <v>377</v>
      </c>
      <c r="O276" t="s">
        <v>378</v>
      </c>
      <c r="P276">
        <f>IF(Tabel1[[#This Row],[Beschikte productie per jaar '[MWh']]]&gt;14.25,1,0)</f>
        <v>0</v>
      </c>
      <c r="Q276" s="2" t="str">
        <f>VLOOKUP(Tabel1[[#This Row],[Plaats lokatie]],stadgem,4,0)</f>
        <v>Aa en Hunze</v>
      </c>
    </row>
    <row r="277" spans="1:17" hidden="1" x14ac:dyDescent="0.25">
      <c r="A277" t="s">
        <v>820</v>
      </c>
      <c r="B277" t="s">
        <v>922</v>
      </c>
      <c r="C277" t="s">
        <v>371</v>
      </c>
      <c r="D277" t="s">
        <v>822</v>
      </c>
      <c r="E277" t="s">
        <v>373</v>
      </c>
      <c r="F277" t="s">
        <v>373</v>
      </c>
      <c r="G277" t="s">
        <v>723</v>
      </c>
      <c r="H277" t="s">
        <v>724</v>
      </c>
      <c r="I277" t="s">
        <v>376</v>
      </c>
      <c r="J277" s="33">
        <v>7.4999999999999997E-3</v>
      </c>
      <c r="K277" s="33">
        <v>6.375</v>
      </c>
      <c r="L277">
        <v>15</v>
      </c>
      <c r="M277">
        <v>25590.45</v>
      </c>
      <c r="N277" t="s">
        <v>377</v>
      </c>
      <c r="O277" t="s">
        <v>378</v>
      </c>
      <c r="P277">
        <f>IF(Tabel1[[#This Row],[Beschikte productie per jaar '[MWh']]]&gt;14.25,1,0)</f>
        <v>0</v>
      </c>
      <c r="Q277" s="2" t="str">
        <f>VLOOKUP(Tabel1[[#This Row],[Plaats lokatie]],stadgem,4,0)</f>
        <v>Coevorden</v>
      </c>
    </row>
    <row r="278" spans="1:17" hidden="1" x14ac:dyDescent="0.25">
      <c r="A278" t="s">
        <v>820</v>
      </c>
      <c r="B278" t="s">
        <v>923</v>
      </c>
      <c r="C278" t="s">
        <v>371</v>
      </c>
      <c r="D278" t="s">
        <v>822</v>
      </c>
      <c r="E278" t="s">
        <v>373</v>
      </c>
      <c r="F278" t="s">
        <v>373</v>
      </c>
      <c r="G278" t="s">
        <v>876</v>
      </c>
      <c r="H278" t="s">
        <v>877</v>
      </c>
      <c r="I278" t="s">
        <v>376</v>
      </c>
      <c r="J278" s="33">
        <v>7.4999999999999997E-3</v>
      </c>
      <c r="K278" s="33">
        <v>6.375</v>
      </c>
      <c r="L278">
        <v>15</v>
      </c>
      <c r="M278">
        <v>25814.69</v>
      </c>
      <c r="N278" t="s">
        <v>377</v>
      </c>
      <c r="O278" t="s">
        <v>378</v>
      </c>
      <c r="P278">
        <f>IF(Tabel1[[#This Row],[Beschikte productie per jaar '[MWh']]]&gt;14.25,1,0)</f>
        <v>0</v>
      </c>
      <c r="Q278" s="2" t="str">
        <f>VLOOKUP(Tabel1[[#This Row],[Plaats lokatie]],stadgem,4,0)</f>
        <v>Borger-Odoorn</v>
      </c>
    </row>
    <row r="279" spans="1:17" hidden="1" x14ac:dyDescent="0.25">
      <c r="A279" t="s">
        <v>820</v>
      </c>
      <c r="B279" t="s">
        <v>924</v>
      </c>
      <c r="C279" t="s">
        <v>371</v>
      </c>
      <c r="D279" t="s">
        <v>822</v>
      </c>
      <c r="E279" t="s">
        <v>925</v>
      </c>
      <c r="F279" t="s">
        <v>926</v>
      </c>
      <c r="G279" t="s">
        <v>927</v>
      </c>
      <c r="H279" t="s">
        <v>928</v>
      </c>
      <c r="I279" t="s">
        <v>376</v>
      </c>
      <c r="J279" s="33">
        <v>4.0000000000000001E-3</v>
      </c>
      <c r="K279" s="33">
        <v>3.4</v>
      </c>
      <c r="L279">
        <v>15</v>
      </c>
      <c r="M279">
        <v>13715.98</v>
      </c>
      <c r="N279" t="s">
        <v>377</v>
      </c>
      <c r="O279" t="s">
        <v>378</v>
      </c>
      <c r="P279">
        <f>IF(Tabel1[[#This Row],[Beschikte productie per jaar '[MWh']]]&gt;14.25,1,0)</f>
        <v>0</v>
      </c>
      <c r="Q279" s="2" t="str">
        <f>VLOOKUP(Tabel1[[#This Row],[Plaats lokatie]],stadgem,4,0)</f>
        <v>Borger-Odoorn</v>
      </c>
    </row>
    <row r="280" spans="1:17" hidden="1" x14ac:dyDescent="0.25">
      <c r="A280" t="s">
        <v>820</v>
      </c>
      <c r="B280" t="s">
        <v>929</v>
      </c>
      <c r="C280" t="s">
        <v>371</v>
      </c>
      <c r="D280" t="s">
        <v>822</v>
      </c>
      <c r="E280" t="s">
        <v>373</v>
      </c>
      <c r="F280" t="s">
        <v>373</v>
      </c>
      <c r="G280" t="s">
        <v>406</v>
      </c>
      <c r="H280" t="s">
        <v>407</v>
      </c>
      <c r="I280" t="s">
        <v>376</v>
      </c>
      <c r="J280" s="33">
        <v>4.7999999999999996E-3</v>
      </c>
      <c r="K280" s="33">
        <v>4.08</v>
      </c>
      <c r="L280">
        <v>15</v>
      </c>
      <c r="M280">
        <v>15964.67</v>
      </c>
      <c r="N280" t="s">
        <v>377</v>
      </c>
      <c r="O280" t="s">
        <v>378</v>
      </c>
      <c r="P280">
        <f>IF(Tabel1[[#This Row],[Beschikte productie per jaar '[MWh']]]&gt;14.25,1,0)</f>
        <v>0</v>
      </c>
      <c r="Q280" s="2" t="str">
        <f>VLOOKUP(Tabel1[[#This Row],[Plaats lokatie]],stadgem,4,0)</f>
        <v>Noordenveld</v>
      </c>
    </row>
    <row r="281" spans="1:17" hidden="1" x14ac:dyDescent="0.25">
      <c r="A281" t="s">
        <v>820</v>
      </c>
      <c r="B281" t="s">
        <v>930</v>
      </c>
      <c r="C281" t="s">
        <v>371</v>
      </c>
      <c r="D281" t="s">
        <v>822</v>
      </c>
      <c r="E281" t="s">
        <v>373</v>
      </c>
      <c r="F281" t="s">
        <v>373</v>
      </c>
      <c r="G281" t="s">
        <v>876</v>
      </c>
      <c r="H281" t="s">
        <v>877</v>
      </c>
      <c r="I281" t="s">
        <v>376</v>
      </c>
      <c r="J281" s="33">
        <v>7.4999999999999997E-3</v>
      </c>
      <c r="K281" s="33">
        <v>6.375</v>
      </c>
      <c r="L281">
        <v>15</v>
      </c>
      <c r="M281">
        <v>25816.34</v>
      </c>
      <c r="N281" t="s">
        <v>377</v>
      </c>
      <c r="O281" t="s">
        <v>378</v>
      </c>
      <c r="P281">
        <f>IF(Tabel1[[#This Row],[Beschikte productie per jaar '[MWh']]]&gt;14.25,1,0)</f>
        <v>0</v>
      </c>
      <c r="Q281" s="2" t="str">
        <f>VLOOKUP(Tabel1[[#This Row],[Plaats lokatie]],stadgem,4,0)</f>
        <v>Borger-Odoorn</v>
      </c>
    </row>
    <row r="282" spans="1:17" hidden="1" x14ac:dyDescent="0.25">
      <c r="A282" t="s">
        <v>820</v>
      </c>
      <c r="B282" t="s">
        <v>931</v>
      </c>
      <c r="C282" t="s">
        <v>371</v>
      </c>
      <c r="D282" t="s">
        <v>822</v>
      </c>
      <c r="E282" t="s">
        <v>373</v>
      </c>
      <c r="F282" t="s">
        <v>373</v>
      </c>
      <c r="G282" t="s">
        <v>527</v>
      </c>
      <c r="H282" t="s">
        <v>401</v>
      </c>
      <c r="I282" t="s">
        <v>376</v>
      </c>
      <c r="J282" s="33">
        <v>2.7599999999999999E-3</v>
      </c>
      <c r="K282" s="33">
        <v>2.3459999999999996</v>
      </c>
      <c r="L282">
        <v>15</v>
      </c>
      <c r="M282">
        <v>9453.49</v>
      </c>
      <c r="N282" t="s">
        <v>377</v>
      </c>
      <c r="O282" t="s">
        <v>378</v>
      </c>
      <c r="P282">
        <f>IF(Tabel1[[#This Row],[Beschikte productie per jaar '[MWh']]]&gt;14.25,1,0)</f>
        <v>0</v>
      </c>
      <c r="Q282" s="2" t="str">
        <f>VLOOKUP(Tabel1[[#This Row],[Plaats lokatie]],stadgem,4,0)</f>
        <v>Assen</v>
      </c>
    </row>
    <row r="283" spans="1:17" hidden="1" x14ac:dyDescent="0.25">
      <c r="A283" t="s">
        <v>820</v>
      </c>
      <c r="B283" t="s">
        <v>932</v>
      </c>
      <c r="C283" t="s">
        <v>371</v>
      </c>
      <c r="D283" t="s">
        <v>822</v>
      </c>
      <c r="E283" t="s">
        <v>373</v>
      </c>
      <c r="F283" t="s">
        <v>373</v>
      </c>
      <c r="G283" t="s">
        <v>853</v>
      </c>
      <c r="H283" t="s">
        <v>854</v>
      </c>
      <c r="I283" t="s">
        <v>376</v>
      </c>
      <c r="J283" s="33">
        <v>5.5999999999999999E-3</v>
      </c>
      <c r="K283" s="33">
        <v>4.7600000000000007</v>
      </c>
      <c r="L283">
        <v>15</v>
      </c>
      <c r="M283">
        <v>18267.78</v>
      </c>
      <c r="N283" t="s">
        <v>377</v>
      </c>
      <c r="O283" t="s">
        <v>378</v>
      </c>
      <c r="P283">
        <f>IF(Tabel1[[#This Row],[Beschikte productie per jaar '[MWh']]]&gt;14.25,1,0)</f>
        <v>0</v>
      </c>
      <c r="Q283" s="2" t="str">
        <f>VLOOKUP(Tabel1[[#This Row],[Plaats lokatie]],stadgem,4,0)</f>
        <v>Westerveld</v>
      </c>
    </row>
    <row r="284" spans="1:17" hidden="1" x14ac:dyDescent="0.25">
      <c r="A284" t="s">
        <v>820</v>
      </c>
      <c r="B284" t="s">
        <v>933</v>
      </c>
      <c r="C284" t="s">
        <v>371</v>
      </c>
      <c r="D284" t="s">
        <v>822</v>
      </c>
      <c r="E284" t="s">
        <v>373</v>
      </c>
      <c r="F284" t="s">
        <v>373</v>
      </c>
      <c r="G284" t="s">
        <v>677</v>
      </c>
      <c r="H284" t="s">
        <v>678</v>
      </c>
      <c r="I284" t="s">
        <v>376</v>
      </c>
      <c r="J284" s="33">
        <v>7.4900000000000001E-3</v>
      </c>
      <c r="K284" s="33">
        <v>6.367</v>
      </c>
      <c r="L284">
        <v>15</v>
      </c>
      <c r="M284">
        <v>25527.97</v>
      </c>
      <c r="N284" t="s">
        <v>377</v>
      </c>
      <c r="O284" t="s">
        <v>378</v>
      </c>
      <c r="P284">
        <f>IF(Tabel1[[#This Row],[Beschikte productie per jaar '[MWh']]]&gt;14.25,1,0)</f>
        <v>0</v>
      </c>
      <c r="Q284" s="2" t="str">
        <f>VLOOKUP(Tabel1[[#This Row],[Plaats lokatie]],stadgem,4,0)</f>
        <v>Emmen</v>
      </c>
    </row>
    <row r="285" spans="1:17" hidden="1" x14ac:dyDescent="0.25">
      <c r="A285" t="s">
        <v>820</v>
      </c>
      <c r="B285" t="s">
        <v>934</v>
      </c>
      <c r="C285" t="s">
        <v>371</v>
      </c>
      <c r="D285" t="s">
        <v>822</v>
      </c>
      <c r="E285" t="s">
        <v>373</v>
      </c>
      <c r="F285" t="s">
        <v>373</v>
      </c>
      <c r="G285" t="s">
        <v>427</v>
      </c>
      <c r="H285" t="s">
        <v>428</v>
      </c>
      <c r="I285" t="s">
        <v>376</v>
      </c>
      <c r="J285" s="33">
        <v>7.1999999999999998E-3</v>
      </c>
      <c r="K285" s="33">
        <v>6.12</v>
      </c>
      <c r="L285">
        <v>15</v>
      </c>
      <c r="M285">
        <v>23509.13</v>
      </c>
      <c r="N285" t="s">
        <v>377</v>
      </c>
      <c r="O285" t="s">
        <v>378</v>
      </c>
      <c r="P285">
        <f>IF(Tabel1[[#This Row],[Beschikte productie per jaar '[MWh']]]&gt;14.25,1,0)</f>
        <v>0</v>
      </c>
      <c r="Q285" s="2" t="str">
        <f>VLOOKUP(Tabel1[[#This Row],[Plaats lokatie]],stadgem,4,0)</f>
        <v>Emmen</v>
      </c>
    </row>
    <row r="286" spans="1:17" x14ac:dyDescent="0.25">
      <c r="A286" t="s">
        <v>820</v>
      </c>
      <c r="B286" t="s">
        <v>935</v>
      </c>
      <c r="C286" t="s">
        <v>371</v>
      </c>
      <c r="D286" t="s">
        <v>822</v>
      </c>
      <c r="E286" t="s">
        <v>936</v>
      </c>
      <c r="F286" t="s">
        <v>937</v>
      </c>
      <c r="G286" t="s">
        <v>938</v>
      </c>
      <c r="H286" t="s">
        <v>568</v>
      </c>
      <c r="I286" t="s">
        <v>376</v>
      </c>
      <c r="J286" s="33">
        <v>7.5599999999999999E-3</v>
      </c>
      <c r="K286" s="33">
        <v>6.375</v>
      </c>
      <c r="L286">
        <v>15</v>
      </c>
      <c r="M286">
        <v>25510.38</v>
      </c>
      <c r="N286" t="s">
        <v>377</v>
      </c>
      <c r="O286" t="s">
        <v>378</v>
      </c>
      <c r="P286">
        <f>IF(Tabel1[[#This Row],[Beschikte productie per jaar '[MWh']]]&gt;14.25,1,0)</f>
        <v>0</v>
      </c>
      <c r="Q286" s="2" t="str">
        <f>VLOOKUP(Tabel1[[#This Row],[Plaats lokatie]],stadgem,4,0)</f>
        <v>Tynaarlo</v>
      </c>
    </row>
    <row r="287" spans="1:17" hidden="1" x14ac:dyDescent="0.25">
      <c r="A287" t="s">
        <v>820</v>
      </c>
      <c r="B287" t="s">
        <v>939</v>
      </c>
      <c r="C287" t="s">
        <v>371</v>
      </c>
      <c r="D287" t="s">
        <v>822</v>
      </c>
      <c r="E287" t="s">
        <v>373</v>
      </c>
      <c r="F287" t="s">
        <v>373</v>
      </c>
      <c r="G287" t="s">
        <v>527</v>
      </c>
      <c r="H287" t="s">
        <v>401</v>
      </c>
      <c r="I287" t="s">
        <v>376</v>
      </c>
      <c r="J287" s="33">
        <v>2.7599999999999999E-3</v>
      </c>
      <c r="K287" s="33">
        <v>2.3459999999999996</v>
      </c>
      <c r="L287">
        <v>15</v>
      </c>
      <c r="M287">
        <v>9453.49</v>
      </c>
      <c r="N287" t="s">
        <v>377</v>
      </c>
      <c r="O287" t="s">
        <v>378</v>
      </c>
      <c r="P287">
        <f>IF(Tabel1[[#This Row],[Beschikte productie per jaar '[MWh']]]&gt;14.25,1,0)</f>
        <v>0</v>
      </c>
      <c r="Q287" s="2" t="str">
        <f>VLOOKUP(Tabel1[[#This Row],[Plaats lokatie]],stadgem,4,0)</f>
        <v>Assen</v>
      </c>
    </row>
    <row r="288" spans="1:17" x14ac:dyDescent="0.25">
      <c r="A288" t="s">
        <v>820</v>
      </c>
      <c r="B288" t="s">
        <v>940</v>
      </c>
      <c r="C288" t="s">
        <v>371</v>
      </c>
      <c r="D288" t="s">
        <v>822</v>
      </c>
      <c r="E288" t="s">
        <v>373</v>
      </c>
      <c r="F288" t="s">
        <v>373</v>
      </c>
      <c r="G288" t="s">
        <v>418</v>
      </c>
      <c r="H288" t="s">
        <v>419</v>
      </c>
      <c r="I288" t="s">
        <v>376</v>
      </c>
      <c r="J288" s="33">
        <v>4.0000000000000001E-3</v>
      </c>
      <c r="K288" s="33">
        <v>3.4</v>
      </c>
      <c r="L288">
        <v>15</v>
      </c>
      <c r="M288">
        <v>13788.64</v>
      </c>
      <c r="N288" t="s">
        <v>377</v>
      </c>
      <c r="O288" t="s">
        <v>378</v>
      </c>
      <c r="P288">
        <f>IF(Tabel1[[#This Row],[Beschikte productie per jaar '[MWh']]]&gt;14.25,1,0)</f>
        <v>0</v>
      </c>
      <c r="Q288" s="2" t="str">
        <f>VLOOKUP(Tabel1[[#This Row],[Plaats lokatie]],stadgem,4,0)</f>
        <v>Tynaarlo</v>
      </c>
    </row>
    <row r="289" spans="1:17" hidden="1" x14ac:dyDescent="0.25">
      <c r="A289" t="s">
        <v>820</v>
      </c>
      <c r="B289" t="s">
        <v>941</v>
      </c>
      <c r="C289" t="s">
        <v>371</v>
      </c>
      <c r="D289" t="s">
        <v>822</v>
      </c>
      <c r="E289" t="s">
        <v>373</v>
      </c>
      <c r="F289" t="s">
        <v>373</v>
      </c>
      <c r="G289" t="s">
        <v>942</v>
      </c>
      <c r="H289" t="s">
        <v>943</v>
      </c>
      <c r="I289" t="s">
        <v>376</v>
      </c>
      <c r="J289" s="33">
        <v>7.4999999999999997E-3</v>
      </c>
      <c r="K289" s="33">
        <v>6.375</v>
      </c>
      <c r="L289">
        <v>15</v>
      </c>
      <c r="M289">
        <v>25623.16</v>
      </c>
      <c r="N289" t="s">
        <v>377</v>
      </c>
      <c r="O289" t="s">
        <v>378</v>
      </c>
      <c r="P289">
        <f>IF(Tabel1[[#This Row],[Beschikte productie per jaar '[MWh']]]&gt;14.25,1,0)</f>
        <v>0</v>
      </c>
      <c r="Q289" s="2" t="str">
        <f>VLOOKUP(Tabel1[[#This Row],[Plaats lokatie]],stadgem,4,0)</f>
        <v>Noordenveld</v>
      </c>
    </row>
    <row r="290" spans="1:17" hidden="1" x14ac:dyDescent="0.25">
      <c r="A290" t="s">
        <v>820</v>
      </c>
      <c r="B290" t="s">
        <v>944</v>
      </c>
      <c r="C290" t="s">
        <v>371</v>
      </c>
      <c r="D290" t="s">
        <v>822</v>
      </c>
      <c r="E290" t="s">
        <v>373</v>
      </c>
      <c r="F290" t="s">
        <v>373</v>
      </c>
      <c r="G290" t="s">
        <v>471</v>
      </c>
      <c r="H290" t="s">
        <v>472</v>
      </c>
      <c r="I290" t="s">
        <v>376</v>
      </c>
      <c r="J290" s="33">
        <v>3.8E-3</v>
      </c>
      <c r="K290" s="33">
        <v>3.23</v>
      </c>
      <c r="L290">
        <v>15</v>
      </c>
      <c r="M290">
        <v>13054.79</v>
      </c>
      <c r="N290" t="s">
        <v>377</v>
      </c>
      <c r="O290" t="s">
        <v>378</v>
      </c>
      <c r="P290">
        <f>IF(Tabel1[[#This Row],[Beschikte productie per jaar '[MWh']]]&gt;14.25,1,0)</f>
        <v>0</v>
      </c>
      <c r="Q290" s="2" t="str">
        <f>VLOOKUP(Tabel1[[#This Row],[Plaats lokatie]],stadgem,4,0)</f>
        <v>Coevorden</v>
      </c>
    </row>
    <row r="291" spans="1:17" hidden="1" x14ac:dyDescent="0.25">
      <c r="A291" t="s">
        <v>820</v>
      </c>
      <c r="B291" t="s">
        <v>945</v>
      </c>
      <c r="C291" t="s">
        <v>371</v>
      </c>
      <c r="D291" t="s">
        <v>822</v>
      </c>
      <c r="E291" t="s">
        <v>373</v>
      </c>
      <c r="F291" t="s">
        <v>373</v>
      </c>
      <c r="G291" t="s">
        <v>946</v>
      </c>
      <c r="H291" t="s">
        <v>947</v>
      </c>
      <c r="I291" t="s">
        <v>376</v>
      </c>
      <c r="J291" s="33">
        <v>1.2600000000000001E-3</v>
      </c>
      <c r="K291" s="33">
        <v>1.0710000000000002</v>
      </c>
      <c r="L291">
        <v>15</v>
      </c>
      <c r="M291">
        <v>4227.18</v>
      </c>
      <c r="N291" t="s">
        <v>377</v>
      </c>
      <c r="O291" t="s">
        <v>378</v>
      </c>
      <c r="P291">
        <f>IF(Tabel1[[#This Row],[Beschikte productie per jaar '[MWh']]]&gt;14.25,1,0)</f>
        <v>0</v>
      </c>
      <c r="Q291" s="2" t="str">
        <f>VLOOKUP(Tabel1[[#This Row],[Plaats lokatie]],stadgem,4,0)</f>
        <v>Midden-Drenthe</v>
      </c>
    </row>
    <row r="292" spans="1:17" hidden="1" x14ac:dyDescent="0.25">
      <c r="A292" t="s">
        <v>820</v>
      </c>
      <c r="B292" t="s">
        <v>948</v>
      </c>
      <c r="C292" t="s">
        <v>371</v>
      </c>
      <c r="D292" t="s">
        <v>822</v>
      </c>
      <c r="E292" t="s">
        <v>373</v>
      </c>
      <c r="F292" t="s">
        <v>373</v>
      </c>
      <c r="G292" t="s">
        <v>637</v>
      </c>
      <c r="H292" t="s">
        <v>638</v>
      </c>
      <c r="I292" t="s">
        <v>376</v>
      </c>
      <c r="J292" s="33">
        <v>2.5200000000000001E-3</v>
      </c>
      <c r="K292" s="33">
        <v>2.1420000000000003</v>
      </c>
      <c r="L292">
        <v>15</v>
      </c>
      <c r="M292">
        <v>8435.2199999999993</v>
      </c>
      <c r="N292" t="s">
        <v>377</v>
      </c>
      <c r="O292" t="s">
        <v>378</v>
      </c>
      <c r="P292">
        <f>IF(Tabel1[[#This Row],[Beschikte productie per jaar '[MWh']]]&gt;14.25,1,0)</f>
        <v>0</v>
      </c>
      <c r="Q292" s="2" t="str">
        <f>VLOOKUP(Tabel1[[#This Row],[Plaats lokatie]],stadgem,4,0)</f>
        <v>Midden-Drenthe</v>
      </c>
    </row>
    <row r="293" spans="1:17" hidden="1" x14ac:dyDescent="0.25">
      <c r="A293" t="s">
        <v>820</v>
      </c>
      <c r="B293" t="s">
        <v>949</v>
      </c>
      <c r="C293" t="s">
        <v>371</v>
      </c>
      <c r="D293" t="s">
        <v>822</v>
      </c>
      <c r="E293" t="s">
        <v>373</v>
      </c>
      <c r="F293" t="s">
        <v>373</v>
      </c>
      <c r="G293" t="s">
        <v>403</v>
      </c>
      <c r="H293" t="s">
        <v>404</v>
      </c>
      <c r="I293" t="s">
        <v>376</v>
      </c>
      <c r="J293" s="33">
        <v>2.8999999999999998E-3</v>
      </c>
      <c r="K293" s="33">
        <v>2.4650000000000003</v>
      </c>
      <c r="L293">
        <v>15</v>
      </c>
      <c r="M293">
        <v>9868.6200000000008</v>
      </c>
      <c r="N293" t="s">
        <v>377</v>
      </c>
      <c r="O293" t="s">
        <v>378</v>
      </c>
      <c r="P293">
        <f>IF(Tabel1[[#This Row],[Beschikte productie per jaar '[MWh']]]&gt;14.25,1,0)</f>
        <v>0</v>
      </c>
      <c r="Q293" s="2" t="str">
        <f>VLOOKUP(Tabel1[[#This Row],[Plaats lokatie]],stadgem,4,0)</f>
        <v>Midden-Drenthe</v>
      </c>
    </row>
    <row r="294" spans="1:17" hidden="1" x14ac:dyDescent="0.25">
      <c r="A294" t="s">
        <v>820</v>
      </c>
      <c r="B294" t="s">
        <v>950</v>
      </c>
      <c r="C294" t="s">
        <v>371</v>
      </c>
      <c r="D294" t="s">
        <v>822</v>
      </c>
      <c r="E294" t="s">
        <v>951</v>
      </c>
      <c r="F294" t="s">
        <v>952</v>
      </c>
      <c r="G294" t="s">
        <v>953</v>
      </c>
      <c r="H294" t="s">
        <v>517</v>
      </c>
      <c r="I294" t="s">
        <v>376</v>
      </c>
      <c r="J294" s="33">
        <v>6.0000000000000001E-3</v>
      </c>
      <c r="K294" s="33">
        <v>5.0999999999999996</v>
      </c>
      <c r="L294">
        <v>15</v>
      </c>
      <c r="M294">
        <v>20638.91</v>
      </c>
      <c r="N294" t="s">
        <v>377</v>
      </c>
      <c r="O294" t="s">
        <v>378</v>
      </c>
      <c r="P294">
        <f>IF(Tabel1[[#This Row],[Beschikte productie per jaar '[MWh']]]&gt;14.25,1,0)</f>
        <v>0</v>
      </c>
      <c r="Q294" s="2" t="str">
        <f>VLOOKUP(Tabel1[[#This Row],[Plaats lokatie]],stadgem,4,0)</f>
        <v>Aa en Hunze</v>
      </c>
    </row>
    <row r="295" spans="1:17" hidden="1" x14ac:dyDescent="0.25">
      <c r="A295" t="s">
        <v>820</v>
      </c>
      <c r="B295" t="s">
        <v>954</v>
      </c>
      <c r="C295" t="s">
        <v>371</v>
      </c>
      <c r="D295" t="s">
        <v>822</v>
      </c>
      <c r="E295" t="s">
        <v>373</v>
      </c>
      <c r="F295" t="s">
        <v>373</v>
      </c>
      <c r="G295" t="s">
        <v>713</v>
      </c>
      <c r="H295" t="s">
        <v>714</v>
      </c>
      <c r="I295" t="s">
        <v>376</v>
      </c>
      <c r="J295" s="33">
        <v>1.8E-3</v>
      </c>
      <c r="K295" s="33">
        <v>1.53</v>
      </c>
      <c r="L295">
        <v>15</v>
      </c>
      <c r="M295">
        <v>6109.95</v>
      </c>
      <c r="N295" t="s">
        <v>377</v>
      </c>
      <c r="O295" t="s">
        <v>378</v>
      </c>
      <c r="P295">
        <f>IF(Tabel1[[#This Row],[Beschikte productie per jaar '[MWh']]]&gt;14.25,1,0)</f>
        <v>0</v>
      </c>
      <c r="Q295" s="2" t="str">
        <f>VLOOKUP(Tabel1[[#This Row],[Plaats lokatie]],stadgem,4,0)</f>
        <v>De Wolden</v>
      </c>
    </row>
    <row r="296" spans="1:17" hidden="1" x14ac:dyDescent="0.25">
      <c r="A296" t="s">
        <v>820</v>
      </c>
      <c r="B296" t="s">
        <v>955</v>
      </c>
      <c r="C296" t="s">
        <v>371</v>
      </c>
      <c r="D296" t="s">
        <v>822</v>
      </c>
      <c r="E296" t="s">
        <v>373</v>
      </c>
      <c r="F296" t="s">
        <v>373</v>
      </c>
      <c r="G296" t="s">
        <v>956</v>
      </c>
      <c r="H296" t="s">
        <v>384</v>
      </c>
      <c r="I296" t="s">
        <v>376</v>
      </c>
      <c r="J296" s="33">
        <v>3.5000000000000001E-3</v>
      </c>
      <c r="K296" s="33">
        <v>2.9750000000000001</v>
      </c>
      <c r="L296">
        <v>15</v>
      </c>
      <c r="M296">
        <v>11832.43</v>
      </c>
      <c r="N296" t="s">
        <v>377</v>
      </c>
      <c r="O296" t="s">
        <v>378</v>
      </c>
      <c r="P296">
        <f>IF(Tabel1[[#This Row],[Beschikte productie per jaar '[MWh']]]&gt;14.25,1,0)</f>
        <v>0</v>
      </c>
      <c r="Q296" s="2" t="str">
        <f>VLOOKUP(Tabel1[[#This Row],[Plaats lokatie]],stadgem,4,0)</f>
        <v>Hoogeveen</v>
      </c>
    </row>
    <row r="297" spans="1:17" hidden="1" x14ac:dyDescent="0.25">
      <c r="A297" t="s">
        <v>820</v>
      </c>
      <c r="B297" t="s">
        <v>957</v>
      </c>
      <c r="C297" t="s">
        <v>371</v>
      </c>
      <c r="D297" t="s">
        <v>822</v>
      </c>
      <c r="E297" t="s">
        <v>373</v>
      </c>
      <c r="F297" t="s">
        <v>373</v>
      </c>
      <c r="G297" t="s">
        <v>958</v>
      </c>
      <c r="H297" t="s">
        <v>384</v>
      </c>
      <c r="I297" t="s">
        <v>376</v>
      </c>
      <c r="J297" s="33">
        <v>7.4999999999999997E-3</v>
      </c>
      <c r="K297" s="33">
        <v>6.375</v>
      </c>
      <c r="L297">
        <v>15</v>
      </c>
      <c r="M297">
        <v>25551.78</v>
      </c>
      <c r="N297" t="s">
        <v>377</v>
      </c>
      <c r="O297" t="s">
        <v>378</v>
      </c>
      <c r="P297">
        <f>IF(Tabel1[[#This Row],[Beschikte productie per jaar '[MWh']]]&gt;14.25,1,0)</f>
        <v>0</v>
      </c>
      <c r="Q297" s="2" t="str">
        <f>VLOOKUP(Tabel1[[#This Row],[Plaats lokatie]],stadgem,4,0)</f>
        <v>Hoogeveen</v>
      </c>
    </row>
    <row r="298" spans="1:17" hidden="1" x14ac:dyDescent="0.25">
      <c r="A298" t="s">
        <v>820</v>
      </c>
      <c r="B298" t="s">
        <v>959</v>
      </c>
      <c r="C298" t="s">
        <v>371</v>
      </c>
      <c r="D298" t="s">
        <v>822</v>
      </c>
      <c r="E298" t="s">
        <v>373</v>
      </c>
      <c r="F298" t="s">
        <v>373</v>
      </c>
      <c r="G298" t="s">
        <v>960</v>
      </c>
      <c r="H298" t="s">
        <v>401</v>
      </c>
      <c r="I298" t="s">
        <v>376</v>
      </c>
      <c r="J298" s="33">
        <v>3.7799999999999999E-3</v>
      </c>
      <c r="K298" s="33">
        <v>3.2130000000000001</v>
      </c>
      <c r="L298">
        <v>15</v>
      </c>
      <c r="M298">
        <v>12608.07</v>
      </c>
      <c r="N298" t="s">
        <v>377</v>
      </c>
      <c r="O298" t="s">
        <v>378</v>
      </c>
      <c r="P298">
        <f>IF(Tabel1[[#This Row],[Beschikte productie per jaar '[MWh']]]&gt;14.25,1,0)</f>
        <v>0</v>
      </c>
      <c r="Q298" s="2" t="str">
        <f>VLOOKUP(Tabel1[[#This Row],[Plaats lokatie]],stadgem,4,0)</f>
        <v>Assen</v>
      </c>
    </row>
    <row r="299" spans="1:17" hidden="1" x14ac:dyDescent="0.25">
      <c r="A299" t="s">
        <v>820</v>
      </c>
      <c r="B299" t="s">
        <v>961</v>
      </c>
      <c r="C299" t="s">
        <v>371</v>
      </c>
      <c r="D299" t="s">
        <v>822</v>
      </c>
      <c r="E299" t="s">
        <v>373</v>
      </c>
      <c r="F299" t="s">
        <v>373</v>
      </c>
      <c r="G299" t="s">
        <v>692</v>
      </c>
      <c r="H299" t="s">
        <v>693</v>
      </c>
      <c r="I299" t="s">
        <v>376</v>
      </c>
      <c r="J299" s="33">
        <v>7.0200000000000002E-3</v>
      </c>
      <c r="K299" s="33">
        <v>5.9669999999999996</v>
      </c>
      <c r="L299">
        <v>15</v>
      </c>
      <c r="M299">
        <v>24218.98</v>
      </c>
      <c r="N299" t="s">
        <v>377</v>
      </c>
      <c r="O299" t="s">
        <v>378</v>
      </c>
      <c r="P299">
        <f>IF(Tabel1[[#This Row],[Beschikte productie per jaar '[MWh']]]&gt;14.25,1,0)</f>
        <v>0</v>
      </c>
      <c r="Q299" s="2" t="str">
        <f>VLOOKUP(Tabel1[[#This Row],[Plaats lokatie]],stadgem,4,0)</f>
        <v>Borger-Odoorn</v>
      </c>
    </row>
    <row r="300" spans="1:17" hidden="1" x14ac:dyDescent="0.25">
      <c r="A300" t="s">
        <v>820</v>
      </c>
      <c r="B300" t="s">
        <v>962</v>
      </c>
      <c r="C300" t="s">
        <v>371</v>
      </c>
      <c r="D300" t="s">
        <v>822</v>
      </c>
      <c r="E300" t="s">
        <v>963</v>
      </c>
      <c r="F300" t="s">
        <v>964</v>
      </c>
      <c r="G300" t="s">
        <v>965</v>
      </c>
      <c r="H300" t="s">
        <v>966</v>
      </c>
      <c r="I300" t="s">
        <v>376</v>
      </c>
      <c r="J300" s="33">
        <v>1.4999999999999999E-2</v>
      </c>
      <c r="K300" s="33">
        <v>6.375</v>
      </c>
      <c r="L300">
        <v>15</v>
      </c>
      <c r="M300">
        <v>25559.5</v>
      </c>
      <c r="N300" t="s">
        <v>377</v>
      </c>
      <c r="O300" t="s">
        <v>378</v>
      </c>
      <c r="P300">
        <f>IF(Tabel1[[#This Row],[Beschikte productie per jaar '[MWh']]]&gt;14.25,1,0)</f>
        <v>0</v>
      </c>
      <c r="Q300" s="2" t="str">
        <f>VLOOKUP(Tabel1[[#This Row],[Plaats lokatie]],stadgem,4,0)</f>
        <v>Coevorden</v>
      </c>
    </row>
    <row r="301" spans="1:17" hidden="1" x14ac:dyDescent="0.25">
      <c r="A301" t="s">
        <v>820</v>
      </c>
      <c r="B301" t="s">
        <v>967</v>
      </c>
      <c r="C301" t="s">
        <v>371</v>
      </c>
      <c r="D301" t="s">
        <v>822</v>
      </c>
      <c r="E301" t="s">
        <v>373</v>
      </c>
      <c r="F301" t="s">
        <v>373</v>
      </c>
      <c r="G301" t="s">
        <v>968</v>
      </c>
      <c r="H301" t="s">
        <v>969</v>
      </c>
      <c r="I301" t="s">
        <v>376</v>
      </c>
      <c r="J301" s="33">
        <v>7.4999999999999997E-3</v>
      </c>
      <c r="K301" s="33">
        <v>6.375</v>
      </c>
      <c r="L301">
        <v>15</v>
      </c>
      <c r="M301">
        <v>25680.16</v>
      </c>
      <c r="N301" t="s">
        <v>377</v>
      </c>
      <c r="O301" t="s">
        <v>378</v>
      </c>
      <c r="P301">
        <f>IF(Tabel1[[#This Row],[Beschikte productie per jaar '[MWh']]]&gt;14.25,1,0)</f>
        <v>0</v>
      </c>
      <c r="Q301" s="2" t="str">
        <f>VLOOKUP(Tabel1[[#This Row],[Plaats lokatie]],stadgem,4,0)</f>
        <v>Borger-Odoorn</v>
      </c>
    </row>
    <row r="302" spans="1:17" hidden="1" x14ac:dyDescent="0.25">
      <c r="A302" t="s">
        <v>820</v>
      </c>
      <c r="B302" t="s">
        <v>970</v>
      </c>
      <c r="C302" t="s">
        <v>371</v>
      </c>
      <c r="D302" t="s">
        <v>822</v>
      </c>
      <c r="E302" t="s">
        <v>373</v>
      </c>
      <c r="F302" t="s">
        <v>373</v>
      </c>
      <c r="G302" t="s">
        <v>971</v>
      </c>
      <c r="H302" t="s">
        <v>972</v>
      </c>
      <c r="I302" t="s">
        <v>376</v>
      </c>
      <c r="J302" s="33">
        <v>3.7799999999999999E-3</v>
      </c>
      <c r="K302" s="33">
        <v>3.2130000000000001</v>
      </c>
      <c r="L302">
        <v>15</v>
      </c>
      <c r="M302">
        <v>12884.67</v>
      </c>
      <c r="N302" t="s">
        <v>377</v>
      </c>
      <c r="O302" t="s">
        <v>378</v>
      </c>
      <c r="P302">
        <f>IF(Tabel1[[#This Row],[Beschikte productie per jaar '[MWh']]]&gt;14.25,1,0)</f>
        <v>0</v>
      </c>
      <c r="Q302" s="2" t="str">
        <f>VLOOKUP(Tabel1[[#This Row],[Plaats lokatie]],stadgem,4,0)</f>
        <v>Borger-Odoorn</v>
      </c>
    </row>
    <row r="303" spans="1:17" hidden="1" x14ac:dyDescent="0.25">
      <c r="A303" t="s">
        <v>820</v>
      </c>
      <c r="B303" t="s">
        <v>973</v>
      </c>
      <c r="C303" t="s">
        <v>371</v>
      </c>
      <c r="D303" t="s">
        <v>822</v>
      </c>
      <c r="E303" t="s">
        <v>373</v>
      </c>
      <c r="F303" t="s">
        <v>373</v>
      </c>
      <c r="G303" t="s">
        <v>522</v>
      </c>
      <c r="H303" t="s">
        <v>523</v>
      </c>
      <c r="I303" t="s">
        <v>376</v>
      </c>
      <c r="J303" s="33">
        <v>3.3600000000000001E-3</v>
      </c>
      <c r="K303" s="33">
        <v>2.8560000000000003</v>
      </c>
      <c r="L303">
        <v>15</v>
      </c>
      <c r="M303">
        <v>11139.09</v>
      </c>
      <c r="N303" t="s">
        <v>377</v>
      </c>
      <c r="O303" t="s">
        <v>378</v>
      </c>
      <c r="P303">
        <f>IF(Tabel1[[#This Row],[Beschikte productie per jaar '[MWh']]]&gt;14.25,1,0)</f>
        <v>0</v>
      </c>
      <c r="Q303" s="2" t="str">
        <f>VLOOKUP(Tabel1[[#This Row],[Plaats lokatie]],stadgem,4,0)</f>
        <v>De Wolden</v>
      </c>
    </row>
    <row r="304" spans="1:17" hidden="1" x14ac:dyDescent="0.25">
      <c r="A304" t="s">
        <v>820</v>
      </c>
      <c r="B304" t="s">
        <v>974</v>
      </c>
      <c r="C304" t="s">
        <v>371</v>
      </c>
      <c r="D304" t="s">
        <v>822</v>
      </c>
      <c r="E304" t="s">
        <v>373</v>
      </c>
      <c r="F304" t="s">
        <v>373</v>
      </c>
      <c r="G304" t="s">
        <v>975</v>
      </c>
      <c r="H304" t="s">
        <v>976</v>
      </c>
      <c r="I304" t="s">
        <v>376</v>
      </c>
      <c r="J304" s="33">
        <v>1.4999999999999999E-2</v>
      </c>
      <c r="K304" s="33">
        <v>6.375</v>
      </c>
      <c r="L304">
        <v>15</v>
      </c>
      <c r="M304">
        <v>25623.02</v>
      </c>
      <c r="N304" t="s">
        <v>377</v>
      </c>
      <c r="O304" t="s">
        <v>378</v>
      </c>
      <c r="P304">
        <f>IF(Tabel1[[#This Row],[Beschikte productie per jaar '[MWh']]]&gt;14.25,1,0)</f>
        <v>0</v>
      </c>
      <c r="Q304" s="2" t="str">
        <f>VLOOKUP(Tabel1[[#This Row],[Plaats lokatie]],stadgem,4,0)</f>
        <v>Westerveld</v>
      </c>
    </row>
    <row r="305" spans="1:17" hidden="1" x14ac:dyDescent="0.25">
      <c r="A305" t="s">
        <v>820</v>
      </c>
      <c r="B305" t="s">
        <v>977</v>
      </c>
      <c r="C305" t="s">
        <v>371</v>
      </c>
      <c r="D305" t="s">
        <v>822</v>
      </c>
      <c r="E305" t="s">
        <v>373</v>
      </c>
      <c r="F305" t="s">
        <v>373</v>
      </c>
      <c r="G305" t="s">
        <v>978</v>
      </c>
      <c r="H305" t="s">
        <v>979</v>
      </c>
      <c r="I305" t="s">
        <v>376</v>
      </c>
      <c r="J305" s="33">
        <v>7.4999999999999997E-3</v>
      </c>
      <c r="K305" s="33">
        <v>6.375</v>
      </c>
      <c r="L305">
        <v>15</v>
      </c>
      <c r="M305">
        <v>25559.5</v>
      </c>
      <c r="N305" t="s">
        <v>377</v>
      </c>
      <c r="O305" t="s">
        <v>378</v>
      </c>
      <c r="P305">
        <f>IF(Tabel1[[#This Row],[Beschikte productie per jaar '[MWh']]]&gt;14.25,1,0)</f>
        <v>0</v>
      </c>
      <c r="Q305" s="2" t="str">
        <f>VLOOKUP(Tabel1[[#This Row],[Plaats lokatie]],stadgem,4,0)</f>
        <v>De Wolden</v>
      </c>
    </row>
    <row r="306" spans="1:17" hidden="1" x14ac:dyDescent="0.25">
      <c r="A306" t="s">
        <v>820</v>
      </c>
      <c r="B306" t="s">
        <v>980</v>
      </c>
      <c r="C306" t="s">
        <v>371</v>
      </c>
      <c r="D306" t="s">
        <v>822</v>
      </c>
      <c r="E306" t="s">
        <v>373</v>
      </c>
      <c r="F306" t="s">
        <v>373</v>
      </c>
      <c r="G306" t="s">
        <v>981</v>
      </c>
      <c r="H306" t="s">
        <v>401</v>
      </c>
      <c r="I306" t="s">
        <v>376</v>
      </c>
      <c r="J306" s="33">
        <v>3.2000000000000002E-3</v>
      </c>
      <c r="K306" s="33">
        <v>2.7199999999999998</v>
      </c>
      <c r="L306">
        <v>15</v>
      </c>
      <c r="M306">
        <v>10663.32</v>
      </c>
      <c r="N306" t="s">
        <v>377</v>
      </c>
      <c r="O306" t="s">
        <v>378</v>
      </c>
      <c r="P306">
        <f>IF(Tabel1[[#This Row],[Beschikte productie per jaar '[MWh']]]&gt;14.25,1,0)</f>
        <v>0</v>
      </c>
      <c r="Q306" s="2" t="str">
        <f>VLOOKUP(Tabel1[[#This Row],[Plaats lokatie]],stadgem,4,0)</f>
        <v>Assen</v>
      </c>
    </row>
    <row r="307" spans="1:17" hidden="1" x14ac:dyDescent="0.25">
      <c r="A307" t="s">
        <v>820</v>
      </c>
      <c r="B307" t="s">
        <v>982</v>
      </c>
      <c r="C307" t="s">
        <v>371</v>
      </c>
      <c r="D307" t="s">
        <v>822</v>
      </c>
      <c r="E307" t="s">
        <v>373</v>
      </c>
      <c r="F307" t="s">
        <v>373</v>
      </c>
      <c r="G307" t="s">
        <v>983</v>
      </c>
      <c r="H307" t="s">
        <v>984</v>
      </c>
      <c r="I307" t="s">
        <v>376</v>
      </c>
      <c r="J307" s="33">
        <v>3.3600000000000001E-3</v>
      </c>
      <c r="K307" s="33">
        <v>2.8560000000000003</v>
      </c>
      <c r="L307">
        <v>15</v>
      </c>
      <c r="M307">
        <v>11457.25</v>
      </c>
      <c r="N307" t="s">
        <v>377</v>
      </c>
      <c r="O307" t="s">
        <v>378</v>
      </c>
      <c r="P307">
        <f>IF(Tabel1[[#This Row],[Beschikte productie per jaar '[MWh']]]&gt;14.25,1,0)</f>
        <v>0</v>
      </c>
      <c r="Q307" s="2" t="str">
        <f>VLOOKUP(Tabel1[[#This Row],[Plaats lokatie]],stadgem,4,0)</f>
        <v>Hoogeveen</v>
      </c>
    </row>
    <row r="308" spans="1:17" hidden="1" x14ac:dyDescent="0.25">
      <c r="A308" t="s">
        <v>820</v>
      </c>
      <c r="B308" t="s">
        <v>985</v>
      </c>
      <c r="C308" t="s">
        <v>371</v>
      </c>
      <c r="D308" t="s">
        <v>822</v>
      </c>
      <c r="E308" t="s">
        <v>373</v>
      </c>
      <c r="F308" t="s">
        <v>373</v>
      </c>
      <c r="G308" t="s">
        <v>459</v>
      </c>
      <c r="H308" t="s">
        <v>460</v>
      </c>
      <c r="I308" t="s">
        <v>376</v>
      </c>
      <c r="J308" s="33">
        <v>7.6800000000000002E-3</v>
      </c>
      <c r="K308" s="33">
        <v>6.375</v>
      </c>
      <c r="L308">
        <v>15</v>
      </c>
      <c r="M308">
        <v>25621.74</v>
      </c>
      <c r="N308" t="s">
        <v>377</v>
      </c>
      <c r="O308" t="s">
        <v>378</v>
      </c>
      <c r="P308">
        <f>IF(Tabel1[[#This Row],[Beschikte productie per jaar '[MWh']]]&gt;14.25,1,0)</f>
        <v>0</v>
      </c>
      <c r="Q308" s="2" t="str">
        <f>VLOOKUP(Tabel1[[#This Row],[Plaats lokatie]],stadgem,4,0)</f>
        <v>Westerveld</v>
      </c>
    </row>
    <row r="309" spans="1:17" hidden="1" x14ac:dyDescent="0.25">
      <c r="A309" t="s">
        <v>820</v>
      </c>
      <c r="B309" t="s">
        <v>986</v>
      </c>
      <c r="C309" t="s">
        <v>371</v>
      </c>
      <c r="D309" t="s">
        <v>822</v>
      </c>
      <c r="E309" t="s">
        <v>373</v>
      </c>
      <c r="F309" t="s">
        <v>373</v>
      </c>
      <c r="G309" t="s">
        <v>856</v>
      </c>
      <c r="H309" t="s">
        <v>857</v>
      </c>
      <c r="I309" t="s">
        <v>376</v>
      </c>
      <c r="J309" s="33">
        <v>7.5599999999999999E-3</v>
      </c>
      <c r="K309" s="33">
        <v>6.2687333333333335</v>
      </c>
      <c r="L309">
        <v>15</v>
      </c>
      <c r="M309">
        <v>25565.3</v>
      </c>
      <c r="N309" t="s">
        <v>377</v>
      </c>
      <c r="O309" t="s">
        <v>378</v>
      </c>
      <c r="P309">
        <f>IF(Tabel1[[#This Row],[Beschikte productie per jaar '[MWh']]]&gt;14.25,1,0)</f>
        <v>0</v>
      </c>
      <c r="Q309" s="2" t="str">
        <f>VLOOKUP(Tabel1[[#This Row],[Plaats lokatie]],stadgem,4,0)</f>
        <v>Meppel</v>
      </c>
    </row>
    <row r="310" spans="1:17" hidden="1" x14ac:dyDescent="0.25">
      <c r="A310" t="s">
        <v>820</v>
      </c>
      <c r="B310" t="s">
        <v>987</v>
      </c>
      <c r="C310" t="s">
        <v>371</v>
      </c>
      <c r="D310" t="s">
        <v>822</v>
      </c>
      <c r="E310" t="s">
        <v>373</v>
      </c>
      <c r="F310" t="s">
        <v>373</v>
      </c>
      <c r="G310" t="s">
        <v>471</v>
      </c>
      <c r="H310" t="s">
        <v>472</v>
      </c>
      <c r="I310" t="s">
        <v>376</v>
      </c>
      <c r="J310" s="33">
        <v>7.4999999999999997E-3</v>
      </c>
      <c r="K310" s="33">
        <v>6.375</v>
      </c>
      <c r="L310">
        <v>15</v>
      </c>
      <c r="M310">
        <v>25680.16</v>
      </c>
      <c r="N310" t="s">
        <v>377</v>
      </c>
      <c r="O310" t="s">
        <v>378</v>
      </c>
      <c r="P310">
        <f>IF(Tabel1[[#This Row],[Beschikte productie per jaar '[MWh']]]&gt;14.25,1,0)</f>
        <v>0</v>
      </c>
      <c r="Q310" s="2" t="str">
        <f>VLOOKUP(Tabel1[[#This Row],[Plaats lokatie]],stadgem,4,0)</f>
        <v>Coevorden</v>
      </c>
    </row>
    <row r="311" spans="1:17" hidden="1" x14ac:dyDescent="0.25">
      <c r="A311" t="s">
        <v>820</v>
      </c>
      <c r="B311" t="s">
        <v>988</v>
      </c>
      <c r="C311" t="s">
        <v>371</v>
      </c>
      <c r="D311" t="s">
        <v>822</v>
      </c>
      <c r="E311" t="s">
        <v>373</v>
      </c>
      <c r="F311" t="s">
        <v>373</v>
      </c>
      <c r="G311" t="s">
        <v>876</v>
      </c>
      <c r="H311" t="s">
        <v>877</v>
      </c>
      <c r="I311" t="s">
        <v>376</v>
      </c>
      <c r="J311" s="33">
        <v>7.4999999999999997E-3</v>
      </c>
      <c r="K311" s="33">
        <v>6.375</v>
      </c>
      <c r="L311">
        <v>15</v>
      </c>
      <c r="M311">
        <v>26010</v>
      </c>
      <c r="N311" t="s">
        <v>377</v>
      </c>
      <c r="O311" t="s">
        <v>378</v>
      </c>
      <c r="P311">
        <f>IF(Tabel1[[#This Row],[Beschikte productie per jaar '[MWh']]]&gt;14.25,1,0)</f>
        <v>0</v>
      </c>
      <c r="Q311" s="2" t="str">
        <f>VLOOKUP(Tabel1[[#This Row],[Plaats lokatie]],stadgem,4,0)</f>
        <v>Borger-Odoorn</v>
      </c>
    </row>
    <row r="312" spans="1:17" hidden="1" x14ac:dyDescent="0.25">
      <c r="A312" t="s">
        <v>820</v>
      </c>
      <c r="B312" t="s">
        <v>989</v>
      </c>
      <c r="C312" t="s">
        <v>371</v>
      </c>
      <c r="D312" t="s">
        <v>822</v>
      </c>
      <c r="E312" t="s">
        <v>373</v>
      </c>
      <c r="F312" t="s">
        <v>373</v>
      </c>
      <c r="G312" t="s">
        <v>459</v>
      </c>
      <c r="H312" t="s">
        <v>460</v>
      </c>
      <c r="I312" t="s">
        <v>376</v>
      </c>
      <c r="J312" s="33">
        <v>0.01</v>
      </c>
      <c r="K312" s="33">
        <v>6.1270666666666669</v>
      </c>
      <c r="L312">
        <v>15</v>
      </c>
      <c r="M312">
        <v>24858.25</v>
      </c>
      <c r="N312" t="s">
        <v>377</v>
      </c>
      <c r="O312" t="s">
        <v>378</v>
      </c>
      <c r="P312">
        <f>IF(Tabel1[[#This Row],[Beschikte productie per jaar '[MWh']]]&gt;14.25,1,0)</f>
        <v>0</v>
      </c>
      <c r="Q312" s="2" t="str">
        <f>VLOOKUP(Tabel1[[#This Row],[Plaats lokatie]],stadgem,4,0)</f>
        <v>Westerveld</v>
      </c>
    </row>
    <row r="313" spans="1:17" hidden="1" x14ac:dyDescent="0.25">
      <c r="A313" t="s">
        <v>820</v>
      </c>
      <c r="B313" t="s">
        <v>990</v>
      </c>
      <c r="C313" t="s">
        <v>371</v>
      </c>
      <c r="D313" t="s">
        <v>822</v>
      </c>
      <c r="E313" t="s">
        <v>373</v>
      </c>
      <c r="F313" t="s">
        <v>373</v>
      </c>
      <c r="G313" t="s">
        <v>424</v>
      </c>
      <c r="H313" t="s">
        <v>401</v>
      </c>
      <c r="I313" t="s">
        <v>376</v>
      </c>
      <c r="J313" s="33">
        <v>3.7799999999999999E-3</v>
      </c>
      <c r="K313" s="33">
        <v>3.2130000000000001</v>
      </c>
      <c r="L313">
        <v>15</v>
      </c>
      <c r="M313">
        <v>13110</v>
      </c>
      <c r="N313" t="s">
        <v>377</v>
      </c>
      <c r="O313" t="s">
        <v>378</v>
      </c>
      <c r="P313">
        <f>IF(Tabel1[[#This Row],[Beschikte productie per jaar '[MWh']]]&gt;14.25,1,0)</f>
        <v>0</v>
      </c>
      <c r="Q313" s="2" t="str">
        <f>VLOOKUP(Tabel1[[#This Row],[Plaats lokatie]],stadgem,4,0)</f>
        <v>Assen</v>
      </c>
    </row>
    <row r="314" spans="1:17" hidden="1" x14ac:dyDescent="0.25">
      <c r="A314" t="s">
        <v>820</v>
      </c>
      <c r="B314" t="s">
        <v>991</v>
      </c>
      <c r="C314" t="s">
        <v>371</v>
      </c>
      <c r="D314" t="s">
        <v>822</v>
      </c>
      <c r="E314" t="s">
        <v>373</v>
      </c>
      <c r="F314" t="s">
        <v>373</v>
      </c>
      <c r="G314" t="s">
        <v>542</v>
      </c>
      <c r="H314" t="s">
        <v>543</v>
      </c>
      <c r="I314" t="s">
        <v>376</v>
      </c>
      <c r="J314" s="33">
        <v>7.4999999999999997E-3</v>
      </c>
      <c r="K314" s="33">
        <v>6.375</v>
      </c>
      <c r="L314">
        <v>15</v>
      </c>
      <c r="M314">
        <v>25829.84</v>
      </c>
      <c r="N314" t="s">
        <v>377</v>
      </c>
      <c r="O314" t="s">
        <v>378</v>
      </c>
      <c r="P314">
        <f>IF(Tabel1[[#This Row],[Beschikte productie per jaar '[MWh']]]&gt;14.25,1,0)</f>
        <v>0</v>
      </c>
      <c r="Q314" s="2" t="str">
        <f>VLOOKUP(Tabel1[[#This Row],[Plaats lokatie]],stadgem,4,0)</f>
        <v>Emmen</v>
      </c>
    </row>
    <row r="315" spans="1:17" hidden="1" x14ac:dyDescent="0.25">
      <c r="A315" t="s">
        <v>820</v>
      </c>
      <c r="B315" t="s">
        <v>992</v>
      </c>
      <c r="C315" t="s">
        <v>371</v>
      </c>
      <c r="D315" t="s">
        <v>822</v>
      </c>
      <c r="E315" t="s">
        <v>373</v>
      </c>
      <c r="F315" t="s">
        <v>373</v>
      </c>
      <c r="G315" t="s">
        <v>507</v>
      </c>
      <c r="H315" t="s">
        <v>508</v>
      </c>
      <c r="I315" t="s">
        <v>376</v>
      </c>
      <c r="J315" s="33">
        <v>3.15E-3</v>
      </c>
      <c r="K315" s="33">
        <v>2.6779999999999999</v>
      </c>
      <c r="L315">
        <v>15</v>
      </c>
      <c r="M315">
        <v>10750.45</v>
      </c>
      <c r="N315" t="s">
        <v>377</v>
      </c>
      <c r="O315" t="s">
        <v>378</v>
      </c>
      <c r="P315">
        <f>IF(Tabel1[[#This Row],[Beschikte productie per jaar '[MWh']]]&gt;14.25,1,0)</f>
        <v>0</v>
      </c>
      <c r="Q315" s="2" t="str">
        <f>VLOOKUP(Tabel1[[#This Row],[Plaats lokatie]],stadgem,4,0)</f>
        <v>Coevorden</v>
      </c>
    </row>
    <row r="316" spans="1:17" hidden="1" x14ac:dyDescent="0.25">
      <c r="A316" t="s">
        <v>820</v>
      </c>
      <c r="B316" t="s">
        <v>993</v>
      </c>
      <c r="C316" t="s">
        <v>371</v>
      </c>
      <c r="D316" t="s">
        <v>822</v>
      </c>
      <c r="E316" t="s">
        <v>373</v>
      </c>
      <c r="F316" t="s">
        <v>373</v>
      </c>
      <c r="G316" t="s">
        <v>994</v>
      </c>
      <c r="H316" t="s">
        <v>995</v>
      </c>
      <c r="I316" t="s">
        <v>376</v>
      </c>
      <c r="J316" s="33">
        <v>7.4999999999999997E-3</v>
      </c>
      <c r="K316" s="33">
        <v>6.375</v>
      </c>
      <c r="L316">
        <v>15</v>
      </c>
      <c r="M316">
        <v>25797.97</v>
      </c>
      <c r="N316" t="s">
        <v>377</v>
      </c>
      <c r="O316" t="s">
        <v>378</v>
      </c>
      <c r="P316">
        <f>IF(Tabel1[[#This Row],[Beschikte productie per jaar '[MWh']]]&gt;14.25,1,0)</f>
        <v>0</v>
      </c>
      <c r="Q316" s="2" t="str">
        <f>VLOOKUP(Tabel1[[#This Row],[Plaats lokatie]],stadgem,4,0)</f>
        <v>Midden-Drenthe</v>
      </c>
    </row>
    <row r="317" spans="1:17" hidden="1" x14ac:dyDescent="0.25">
      <c r="A317" t="s">
        <v>820</v>
      </c>
      <c r="B317" t="s">
        <v>996</v>
      </c>
      <c r="C317" t="s">
        <v>371</v>
      </c>
      <c r="D317" t="s">
        <v>822</v>
      </c>
      <c r="E317" t="s">
        <v>373</v>
      </c>
      <c r="F317" t="s">
        <v>373</v>
      </c>
      <c r="G317" t="s">
        <v>997</v>
      </c>
      <c r="H317" t="s">
        <v>998</v>
      </c>
      <c r="I317" t="s">
        <v>376</v>
      </c>
      <c r="J317" s="33">
        <v>2.5200000000000001E-3</v>
      </c>
      <c r="K317" s="33">
        <v>2.1420000000000003</v>
      </c>
      <c r="L317">
        <v>15</v>
      </c>
      <c r="M317">
        <v>8610.2800000000007</v>
      </c>
      <c r="N317" t="s">
        <v>377</v>
      </c>
      <c r="O317" t="s">
        <v>378</v>
      </c>
      <c r="P317">
        <f>IF(Tabel1[[#This Row],[Beschikte productie per jaar '[MWh']]]&gt;14.25,1,0)</f>
        <v>0</v>
      </c>
      <c r="Q317" s="2" t="str">
        <f>VLOOKUP(Tabel1[[#This Row],[Plaats lokatie]],stadgem,4,0)</f>
        <v>Hoogeveen</v>
      </c>
    </row>
    <row r="318" spans="1:17" hidden="1" x14ac:dyDescent="0.25">
      <c r="A318" t="s">
        <v>820</v>
      </c>
      <c r="B318" t="s">
        <v>999</v>
      </c>
      <c r="C318" t="s">
        <v>371</v>
      </c>
      <c r="D318" t="s">
        <v>822</v>
      </c>
      <c r="E318" t="s">
        <v>373</v>
      </c>
      <c r="F318" t="s">
        <v>373</v>
      </c>
      <c r="G318" t="s">
        <v>424</v>
      </c>
      <c r="H318" t="s">
        <v>401</v>
      </c>
      <c r="I318" t="s">
        <v>376</v>
      </c>
      <c r="J318" s="33">
        <v>4.1999999999999997E-3</v>
      </c>
      <c r="K318" s="33">
        <v>3.57</v>
      </c>
      <c r="L318">
        <v>15</v>
      </c>
      <c r="M318">
        <v>14216.9</v>
      </c>
      <c r="N318" t="s">
        <v>377</v>
      </c>
      <c r="O318" t="s">
        <v>378</v>
      </c>
      <c r="P318">
        <f>IF(Tabel1[[#This Row],[Beschikte productie per jaar '[MWh']]]&gt;14.25,1,0)</f>
        <v>0</v>
      </c>
      <c r="Q318" s="2" t="str">
        <f>VLOOKUP(Tabel1[[#This Row],[Plaats lokatie]],stadgem,4,0)</f>
        <v>Assen</v>
      </c>
    </row>
    <row r="319" spans="1:17" hidden="1" x14ac:dyDescent="0.25">
      <c r="A319" t="s">
        <v>820</v>
      </c>
      <c r="B319" t="s">
        <v>1000</v>
      </c>
      <c r="C319" t="s">
        <v>371</v>
      </c>
      <c r="D319" t="s">
        <v>822</v>
      </c>
      <c r="E319" t="s">
        <v>373</v>
      </c>
      <c r="F319" t="s">
        <v>373</v>
      </c>
      <c r="G319" t="s">
        <v>981</v>
      </c>
      <c r="H319" t="s">
        <v>401</v>
      </c>
      <c r="I319" t="s">
        <v>376</v>
      </c>
      <c r="J319" s="33">
        <v>2.8800000000000002E-3</v>
      </c>
      <c r="K319" s="33">
        <v>2.448</v>
      </c>
      <c r="L319">
        <v>15</v>
      </c>
      <c r="M319">
        <v>9686.8700000000008</v>
      </c>
      <c r="N319" t="s">
        <v>377</v>
      </c>
      <c r="O319" t="s">
        <v>378</v>
      </c>
      <c r="P319">
        <f>IF(Tabel1[[#This Row],[Beschikte productie per jaar '[MWh']]]&gt;14.25,1,0)</f>
        <v>0</v>
      </c>
      <c r="Q319" s="2" t="str">
        <f>VLOOKUP(Tabel1[[#This Row],[Plaats lokatie]],stadgem,4,0)</f>
        <v>Assen</v>
      </c>
    </row>
    <row r="320" spans="1:17" hidden="1" x14ac:dyDescent="0.25">
      <c r="A320" t="s">
        <v>820</v>
      </c>
      <c r="B320" t="s">
        <v>1001</v>
      </c>
      <c r="C320" t="s">
        <v>371</v>
      </c>
      <c r="D320" t="s">
        <v>822</v>
      </c>
      <c r="E320" t="s">
        <v>373</v>
      </c>
      <c r="F320" t="s">
        <v>373</v>
      </c>
      <c r="G320" t="s">
        <v>459</v>
      </c>
      <c r="H320" t="s">
        <v>460</v>
      </c>
      <c r="I320" t="s">
        <v>376</v>
      </c>
      <c r="J320" s="33">
        <v>7.4999999999999997E-3</v>
      </c>
      <c r="K320" s="33">
        <v>6.375</v>
      </c>
      <c r="L320">
        <v>15</v>
      </c>
      <c r="M320">
        <v>25500.99</v>
      </c>
      <c r="N320" t="s">
        <v>377</v>
      </c>
      <c r="O320" t="s">
        <v>378</v>
      </c>
      <c r="P320">
        <f>IF(Tabel1[[#This Row],[Beschikte productie per jaar '[MWh']]]&gt;14.25,1,0)</f>
        <v>0</v>
      </c>
      <c r="Q320" s="2" t="str">
        <f>VLOOKUP(Tabel1[[#This Row],[Plaats lokatie]],stadgem,4,0)</f>
        <v>Westerveld</v>
      </c>
    </row>
    <row r="321" spans="1:17" hidden="1" x14ac:dyDescent="0.25">
      <c r="A321" t="s">
        <v>820</v>
      </c>
      <c r="B321" t="s">
        <v>1002</v>
      </c>
      <c r="C321" t="s">
        <v>371</v>
      </c>
      <c r="D321" t="s">
        <v>822</v>
      </c>
      <c r="E321" t="s">
        <v>373</v>
      </c>
      <c r="F321" t="s">
        <v>373</v>
      </c>
      <c r="G321" t="s">
        <v>383</v>
      </c>
      <c r="H321" t="s">
        <v>384</v>
      </c>
      <c r="I321" t="s">
        <v>376</v>
      </c>
      <c r="J321" s="33">
        <v>4.4799999999999996E-3</v>
      </c>
      <c r="K321" s="33">
        <v>3.8079999999999998</v>
      </c>
      <c r="L321">
        <v>15</v>
      </c>
      <c r="M321">
        <v>15072.06</v>
      </c>
      <c r="N321" t="s">
        <v>377</v>
      </c>
      <c r="O321" t="s">
        <v>378</v>
      </c>
      <c r="P321">
        <f>IF(Tabel1[[#This Row],[Beschikte productie per jaar '[MWh']]]&gt;14.25,1,0)</f>
        <v>0</v>
      </c>
      <c r="Q321" s="2" t="str">
        <f>VLOOKUP(Tabel1[[#This Row],[Plaats lokatie]],stadgem,4,0)</f>
        <v>Hoogeveen</v>
      </c>
    </row>
    <row r="322" spans="1:17" hidden="1" x14ac:dyDescent="0.25">
      <c r="A322" t="s">
        <v>820</v>
      </c>
      <c r="B322" t="s">
        <v>1003</v>
      </c>
      <c r="C322" t="s">
        <v>371</v>
      </c>
      <c r="D322" t="s">
        <v>822</v>
      </c>
      <c r="E322" t="s">
        <v>373</v>
      </c>
      <c r="F322" t="s">
        <v>373</v>
      </c>
      <c r="G322" t="s">
        <v>699</v>
      </c>
      <c r="H322" t="s">
        <v>700</v>
      </c>
      <c r="I322" t="s">
        <v>376</v>
      </c>
      <c r="J322" s="33">
        <v>7.4700000000000001E-3</v>
      </c>
      <c r="K322" s="33">
        <v>6.35</v>
      </c>
      <c r="L322">
        <v>15</v>
      </c>
      <c r="M322">
        <v>25555.58</v>
      </c>
      <c r="N322" t="s">
        <v>377</v>
      </c>
      <c r="O322" t="s">
        <v>378</v>
      </c>
      <c r="P322">
        <f>IF(Tabel1[[#This Row],[Beschikte productie per jaar '[MWh']]]&gt;14.25,1,0)</f>
        <v>0</v>
      </c>
      <c r="Q322" s="2" t="str">
        <f>VLOOKUP(Tabel1[[#This Row],[Plaats lokatie]],stadgem,4,0)</f>
        <v>Coevorden</v>
      </c>
    </row>
    <row r="323" spans="1:17" hidden="1" x14ac:dyDescent="0.25">
      <c r="A323" t="s">
        <v>820</v>
      </c>
      <c r="B323" t="s">
        <v>1004</v>
      </c>
      <c r="C323" t="s">
        <v>371</v>
      </c>
      <c r="D323" t="s">
        <v>822</v>
      </c>
      <c r="E323" t="s">
        <v>373</v>
      </c>
      <c r="F323" t="s">
        <v>373</v>
      </c>
      <c r="G323" t="s">
        <v>629</v>
      </c>
      <c r="H323" t="s">
        <v>630</v>
      </c>
      <c r="I323" t="s">
        <v>376</v>
      </c>
      <c r="J323" s="33">
        <v>0.01</v>
      </c>
      <c r="K323" s="33">
        <v>6.375</v>
      </c>
      <c r="L323">
        <v>15</v>
      </c>
      <c r="M323">
        <v>25232.45</v>
      </c>
      <c r="N323" t="s">
        <v>377</v>
      </c>
      <c r="O323" t="s">
        <v>378</v>
      </c>
      <c r="P323">
        <f>IF(Tabel1[[#This Row],[Beschikte productie per jaar '[MWh']]]&gt;14.25,1,0)</f>
        <v>0</v>
      </c>
      <c r="Q323" s="2" t="str">
        <f>VLOOKUP(Tabel1[[#This Row],[Plaats lokatie]],stadgem,4,0)</f>
        <v>Westerveld</v>
      </c>
    </row>
    <row r="324" spans="1:17" hidden="1" x14ac:dyDescent="0.25">
      <c r="A324" t="s">
        <v>820</v>
      </c>
      <c r="B324" t="s">
        <v>1005</v>
      </c>
      <c r="C324" t="s">
        <v>371</v>
      </c>
      <c r="D324" t="s">
        <v>822</v>
      </c>
      <c r="E324" t="s">
        <v>373</v>
      </c>
      <c r="F324" t="s">
        <v>373</v>
      </c>
      <c r="G324" t="s">
        <v>585</v>
      </c>
      <c r="H324" t="s">
        <v>586</v>
      </c>
      <c r="I324" t="s">
        <v>376</v>
      </c>
      <c r="J324" s="33">
        <v>2.0999999999999999E-3</v>
      </c>
      <c r="K324" s="33">
        <v>1.7849999999999999</v>
      </c>
      <c r="L324">
        <v>15</v>
      </c>
      <c r="M324">
        <v>7179.44</v>
      </c>
      <c r="N324" t="s">
        <v>377</v>
      </c>
      <c r="O324" t="s">
        <v>378</v>
      </c>
      <c r="P324">
        <f>IF(Tabel1[[#This Row],[Beschikte productie per jaar '[MWh']]]&gt;14.25,1,0)</f>
        <v>0</v>
      </c>
      <c r="Q324" s="2" t="str">
        <f>VLOOKUP(Tabel1[[#This Row],[Plaats lokatie]],stadgem,4,0)</f>
        <v>De Wolden</v>
      </c>
    </row>
    <row r="325" spans="1:17" hidden="1" x14ac:dyDescent="0.25">
      <c r="A325" t="s">
        <v>820</v>
      </c>
      <c r="B325" t="s">
        <v>1006</v>
      </c>
      <c r="C325" t="s">
        <v>371</v>
      </c>
      <c r="D325" t="s">
        <v>822</v>
      </c>
      <c r="E325" t="s">
        <v>373</v>
      </c>
      <c r="F325" t="s">
        <v>373</v>
      </c>
      <c r="G325" t="s">
        <v>465</v>
      </c>
      <c r="H325" t="s">
        <v>466</v>
      </c>
      <c r="I325" t="s">
        <v>376</v>
      </c>
      <c r="J325" s="33">
        <v>4.0000000000000001E-3</v>
      </c>
      <c r="K325" s="33">
        <v>3.4</v>
      </c>
      <c r="L325">
        <v>15</v>
      </c>
      <c r="M325">
        <v>13668.54</v>
      </c>
      <c r="N325" t="s">
        <v>377</v>
      </c>
      <c r="O325" t="s">
        <v>378</v>
      </c>
      <c r="P325">
        <f>IF(Tabel1[[#This Row],[Beschikte productie per jaar '[MWh']]]&gt;14.25,1,0)</f>
        <v>0</v>
      </c>
      <c r="Q325" s="2" t="str">
        <f>VLOOKUP(Tabel1[[#This Row],[Plaats lokatie]],stadgem,4,0)</f>
        <v>Aa en Hunze</v>
      </c>
    </row>
    <row r="326" spans="1:17" hidden="1" x14ac:dyDescent="0.25">
      <c r="A326" t="s">
        <v>820</v>
      </c>
      <c r="B326" t="s">
        <v>1007</v>
      </c>
      <c r="C326" t="s">
        <v>371</v>
      </c>
      <c r="D326" t="s">
        <v>822</v>
      </c>
      <c r="E326" t="s">
        <v>373</v>
      </c>
      <c r="F326" t="s">
        <v>373</v>
      </c>
      <c r="G326" t="s">
        <v>669</v>
      </c>
      <c r="H326" t="s">
        <v>670</v>
      </c>
      <c r="I326" t="s">
        <v>376</v>
      </c>
      <c r="J326" s="33">
        <v>3.7799999999999999E-3</v>
      </c>
      <c r="K326" s="33">
        <v>3.2130000000000001</v>
      </c>
      <c r="L326">
        <v>15</v>
      </c>
      <c r="M326">
        <v>12884.63</v>
      </c>
      <c r="N326" t="s">
        <v>377</v>
      </c>
      <c r="O326" t="s">
        <v>378</v>
      </c>
      <c r="P326">
        <f>IF(Tabel1[[#This Row],[Beschikte productie per jaar '[MWh']]]&gt;14.25,1,0)</f>
        <v>0</v>
      </c>
      <c r="Q326" s="2" t="str">
        <f>VLOOKUP(Tabel1[[#This Row],[Plaats lokatie]],stadgem,4,0)</f>
        <v>Aa en Hunze</v>
      </c>
    </row>
    <row r="327" spans="1:17" hidden="1" x14ac:dyDescent="0.25">
      <c r="A327" t="s">
        <v>820</v>
      </c>
      <c r="B327" t="s">
        <v>1008</v>
      </c>
      <c r="C327" t="s">
        <v>371</v>
      </c>
      <c r="D327" t="s">
        <v>822</v>
      </c>
      <c r="E327" t="s">
        <v>925</v>
      </c>
      <c r="F327" t="s">
        <v>1009</v>
      </c>
      <c r="G327" t="s">
        <v>927</v>
      </c>
      <c r="H327" t="s">
        <v>928</v>
      </c>
      <c r="I327" t="s">
        <v>376</v>
      </c>
      <c r="J327" s="33">
        <v>4.0000000000000001E-3</v>
      </c>
      <c r="K327" s="33">
        <v>3.4</v>
      </c>
      <c r="L327">
        <v>15</v>
      </c>
      <c r="M327">
        <v>13716.03</v>
      </c>
      <c r="N327" t="s">
        <v>377</v>
      </c>
      <c r="O327" t="s">
        <v>378</v>
      </c>
      <c r="P327">
        <f>IF(Tabel1[[#This Row],[Beschikte productie per jaar '[MWh']]]&gt;14.25,1,0)</f>
        <v>0</v>
      </c>
      <c r="Q327" s="2" t="str">
        <f>VLOOKUP(Tabel1[[#This Row],[Plaats lokatie]],stadgem,4,0)</f>
        <v>Borger-Odoorn</v>
      </c>
    </row>
    <row r="328" spans="1:17" hidden="1" x14ac:dyDescent="0.25">
      <c r="A328" t="s">
        <v>820</v>
      </c>
      <c r="B328" t="s">
        <v>1010</v>
      </c>
      <c r="C328" t="s">
        <v>371</v>
      </c>
      <c r="D328" t="s">
        <v>822</v>
      </c>
      <c r="E328" t="s">
        <v>1011</v>
      </c>
      <c r="F328" t="s">
        <v>1012</v>
      </c>
      <c r="G328" t="s">
        <v>1013</v>
      </c>
      <c r="H328" t="s">
        <v>384</v>
      </c>
      <c r="I328" t="s">
        <v>376</v>
      </c>
      <c r="J328" s="33">
        <v>7.4999999999999997E-3</v>
      </c>
      <c r="K328" s="33">
        <v>6.375</v>
      </c>
      <c r="L328">
        <v>15</v>
      </c>
      <c r="M328">
        <v>25631.37</v>
      </c>
      <c r="N328" t="s">
        <v>377</v>
      </c>
      <c r="O328" t="s">
        <v>378</v>
      </c>
      <c r="P328">
        <f>IF(Tabel1[[#This Row],[Beschikte productie per jaar '[MWh']]]&gt;14.25,1,0)</f>
        <v>0</v>
      </c>
      <c r="Q328" s="2" t="str">
        <f>VLOOKUP(Tabel1[[#This Row],[Plaats lokatie]],stadgem,4,0)</f>
        <v>Hoogeveen</v>
      </c>
    </row>
    <row r="329" spans="1:17" hidden="1" x14ac:dyDescent="0.25">
      <c r="A329" t="s">
        <v>820</v>
      </c>
      <c r="B329" t="s">
        <v>1014</v>
      </c>
      <c r="C329" t="s">
        <v>371</v>
      </c>
      <c r="D329" t="s">
        <v>822</v>
      </c>
      <c r="E329" t="s">
        <v>1015</v>
      </c>
      <c r="F329" t="s">
        <v>1016</v>
      </c>
      <c r="G329" t="s">
        <v>1017</v>
      </c>
      <c r="H329" t="s">
        <v>511</v>
      </c>
      <c r="I329" t="s">
        <v>376</v>
      </c>
      <c r="J329" s="33">
        <v>7.4000000000000003E-3</v>
      </c>
      <c r="K329" s="33">
        <v>6.29</v>
      </c>
      <c r="L329">
        <v>15</v>
      </c>
      <c r="M329">
        <v>25385.13</v>
      </c>
      <c r="N329" t="s">
        <v>377</v>
      </c>
      <c r="O329" t="s">
        <v>378</v>
      </c>
      <c r="P329">
        <f>IF(Tabel1[[#This Row],[Beschikte productie per jaar '[MWh']]]&gt;14.25,1,0)</f>
        <v>0</v>
      </c>
      <c r="Q329" s="2" t="str">
        <f>VLOOKUP(Tabel1[[#This Row],[Plaats lokatie]],stadgem,4,0)</f>
        <v>Midden-Drenthe</v>
      </c>
    </row>
    <row r="330" spans="1:17" hidden="1" x14ac:dyDescent="0.25">
      <c r="A330" t="s">
        <v>820</v>
      </c>
      <c r="B330" t="s">
        <v>1018</v>
      </c>
      <c r="C330" t="s">
        <v>371</v>
      </c>
      <c r="D330" t="s">
        <v>822</v>
      </c>
      <c r="E330" t="s">
        <v>373</v>
      </c>
      <c r="F330" t="s">
        <v>373</v>
      </c>
      <c r="G330" t="s">
        <v>468</v>
      </c>
      <c r="H330" t="s">
        <v>469</v>
      </c>
      <c r="I330" t="s">
        <v>376</v>
      </c>
      <c r="J330" s="33">
        <v>7.5599999999999999E-3</v>
      </c>
      <c r="K330" s="33">
        <v>6.375</v>
      </c>
      <c r="L330">
        <v>15</v>
      </c>
      <c r="M330">
        <v>25480.69</v>
      </c>
      <c r="N330" t="s">
        <v>377</v>
      </c>
      <c r="O330" t="s">
        <v>378</v>
      </c>
      <c r="P330">
        <f>IF(Tabel1[[#This Row],[Beschikte productie per jaar '[MWh']]]&gt;14.25,1,0)</f>
        <v>0</v>
      </c>
      <c r="Q330" s="2" t="str">
        <f>VLOOKUP(Tabel1[[#This Row],[Plaats lokatie]],stadgem,4,0)</f>
        <v>Coevorden</v>
      </c>
    </row>
    <row r="331" spans="1:17" hidden="1" x14ac:dyDescent="0.25">
      <c r="A331" t="s">
        <v>820</v>
      </c>
      <c r="B331" t="s">
        <v>1019</v>
      </c>
      <c r="C331" t="s">
        <v>371</v>
      </c>
      <c r="D331" t="s">
        <v>822</v>
      </c>
      <c r="E331" t="s">
        <v>373</v>
      </c>
      <c r="F331" t="s">
        <v>373</v>
      </c>
      <c r="G331" t="s">
        <v>471</v>
      </c>
      <c r="H331" t="s">
        <v>472</v>
      </c>
      <c r="I331" t="s">
        <v>376</v>
      </c>
      <c r="J331" s="33">
        <v>4.4400000000000004E-3</v>
      </c>
      <c r="K331" s="33">
        <v>3.774</v>
      </c>
      <c r="L331">
        <v>15</v>
      </c>
      <c r="M331">
        <v>15144.32</v>
      </c>
      <c r="N331" t="s">
        <v>377</v>
      </c>
      <c r="O331" t="s">
        <v>378</v>
      </c>
      <c r="P331">
        <f>IF(Tabel1[[#This Row],[Beschikte productie per jaar '[MWh']]]&gt;14.25,1,0)</f>
        <v>0</v>
      </c>
      <c r="Q331" s="2" t="str">
        <f>VLOOKUP(Tabel1[[#This Row],[Plaats lokatie]],stadgem,4,0)</f>
        <v>Coevorden</v>
      </c>
    </row>
    <row r="332" spans="1:17" x14ac:dyDescent="0.25">
      <c r="A332" t="s">
        <v>820</v>
      </c>
      <c r="B332" t="s">
        <v>1020</v>
      </c>
      <c r="C332" t="s">
        <v>371</v>
      </c>
      <c r="D332" t="s">
        <v>822</v>
      </c>
      <c r="E332" t="s">
        <v>373</v>
      </c>
      <c r="F332" t="s">
        <v>373</v>
      </c>
      <c r="G332" t="s">
        <v>1021</v>
      </c>
      <c r="H332" t="s">
        <v>1022</v>
      </c>
      <c r="I332" t="s">
        <v>376</v>
      </c>
      <c r="J332" s="33">
        <v>2.5000000000000001E-3</v>
      </c>
      <c r="K332" s="33">
        <v>2.125</v>
      </c>
      <c r="L332">
        <v>15</v>
      </c>
      <c r="M332">
        <v>8559.9699999999993</v>
      </c>
      <c r="N332" t="s">
        <v>377</v>
      </c>
      <c r="O332" t="s">
        <v>378</v>
      </c>
      <c r="P332">
        <f>IF(Tabel1[[#This Row],[Beschikte productie per jaar '[MWh']]]&gt;14.25,1,0)</f>
        <v>0</v>
      </c>
      <c r="Q332" s="2" t="str">
        <f>VLOOKUP(Tabel1[[#This Row],[Plaats lokatie]],stadgem,4,0)</f>
        <v>Tynaarlo</v>
      </c>
    </row>
    <row r="333" spans="1:17" hidden="1" x14ac:dyDescent="0.25">
      <c r="A333" t="s">
        <v>820</v>
      </c>
      <c r="B333" t="s">
        <v>1023</v>
      </c>
      <c r="C333" t="s">
        <v>371</v>
      </c>
      <c r="D333" t="s">
        <v>822</v>
      </c>
      <c r="E333" t="s">
        <v>373</v>
      </c>
      <c r="F333" t="s">
        <v>373</v>
      </c>
      <c r="G333" t="s">
        <v>1024</v>
      </c>
      <c r="H333" t="s">
        <v>401</v>
      </c>
      <c r="I333" t="s">
        <v>376</v>
      </c>
      <c r="J333" s="33">
        <v>7.5599999999999999E-3</v>
      </c>
      <c r="K333" s="33">
        <v>6.375</v>
      </c>
      <c r="L333">
        <v>15</v>
      </c>
      <c r="M333">
        <v>24615.66</v>
      </c>
      <c r="N333" t="s">
        <v>377</v>
      </c>
      <c r="O333" t="s">
        <v>378</v>
      </c>
      <c r="P333">
        <f>IF(Tabel1[[#This Row],[Beschikte productie per jaar '[MWh']]]&gt;14.25,1,0)</f>
        <v>0</v>
      </c>
      <c r="Q333" s="2" t="str">
        <f>VLOOKUP(Tabel1[[#This Row],[Plaats lokatie]],stadgem,4,0)</f>
        <v>Assen</v>
      </c>
    </row>
    <row r="334" spans="1:17" hidden="1" x14ac:dyDescent="0.25">
      <c r="A334" t="s">
        <v>820</v>
      </c>
      <c r="B334" t="s">
        <v>1025</v>
      </c>
      <c r="C334" t="s">
        <v>371</v>
      </c>
      <c r="D334" t="s">
        <v>822</v>
      </c>
      <c r="E334" t="s">
        <v>373</v>
      </c>
      <c r="F334" t="s">
        <v>373</v>
      </c>
      <c r="G334" t="s">
        <v>468</v>
      </c>
      <c r="H334" t="s">
        <v>469</v>
      </c>
      <c r="I334" t="s">
        <v>376</v>
      </c>
      <c r="J334" s="33">
        <v>7.5599999999999999E-3</v>
      </c>
      <c r="K334" s="33">
        <v>6.375</v>
      </c>
      <c r="L334">
        <v>15</v>
      </c>
      <c r="M334">
        <v>25601.24</v>
      </c>
      <c r="N334" t="s">
        <v>377</v>
      </c>
      <c r="O334" t="s">
        <v>378</v>
      </c>
      <c r="P334">
        <f>IF(Tabel1[[#This Row],[Beschikte productie per jaar '[MWh']]]&gt;14.25,1,0)</f>
        <v>0</v>
      </c>
      <c r="Q334" s="2" t="str">
        <f>VLOOKUP(Tabel1[[#This Row],[Plaats lokatie]],stadgem,4,0)</f>
        <v>Coevorden</v>
      </c>
    </row>
    <row r="335" spans="1:17" hidden="1" x14ac:dyDescent="0.25">
      <c r="A335" t="s">
        <v>820</v>
      </c>
      <c r="B335" t="s">
        <v>1026</v>
      </c>
      <c r="C335" t="s">
        <v>371</v>
      </c>
      <c r="D335" t="s">
        <v>822</v>
      </c>
      <c r="E335" t="s">
        <v>373</v>
      </c>
      <c r="F335" t="s">
        <v>373</v>
      </c>
      <c r="G335" t="s">
        <v>847</v>
      </c>
      <c r="H335" t="s">
        <v>511</v>
      </c>
      <c r="I335" t="s">
        <v>376</v>
      </c>
      <c r="J335" s="33">
        <v>7.4999999999999997E-3</v>
      </c>
      <c r="K335" s="33">
        <v>6.375</v>
      </c>
      <c r="L335">
        <v>15</v>
      </c>
      <c r="M335">
        <v>25667.759999999998</v>
      </c>
      <c r="N335" t="s">
        <v>377</v>
      </c>
      <c r="O335" t="s">
        <v>378</v>
      </c>
      <c r="P335">
        <f>IF(Tabel1[[#This Row],[Beschikte productie per jaar '[MWh']]]&gt;14.25,1,0)</f>
        <v>0</v>
      </c>
      <c r="Q335" s="2" t="str">
        <f>VLOOKUP(Tabel1[[#This Row],[Plaats lokatie]],stadgem,4,0)</f>
        <v>Midden-Drenthe</v>
      </c>
    </row>
    <row r="336" spans="1:17" hidden="1" x14ac:dyDescent="0.25">
      <c r="A336" t="s">
        <v>820</v>
      </c>
      <c r="B336" t="s">
        <v>1027</v>
      </c>
      <c r="C336" t="s">
        <v>371</v>
      </c>
      <c r="D336" t="s">
        <v>822</v>
      </c>
      <c r="E336" t="s">
        <v>373</v>
      </c>
      <c r="F336" t="s">
        <v>373</v>
      </c>
      <c r="G336" t="s">
        <v>383</v>
      </c>
      <c r="H336" t="s">
        <v>384</v>
      </c>
      <c r="I336" t="s">
        <v>376</v>
      </c>
      <c r="J336" s="33">
        <v>2.5200000000000001E-3</v>
      </c>
      <c r="K336" s="33">
        <v>2.1420000000000003</v>
      </c>
      <c r="L336">
        <v>15</v>
      </c>
      <c r="M336">
        <v>8523.2199999999993</v>
      </c>
      <c r="N336" t="s">
        <v>377</v>
      </c>
      <c r="O336" t="s">
        <v>378</v>
      </c>
      <c r="P336">
        <f>IF(Tabel1[[#This Row],[Beschikte productie per jaar '[MWh']]]&gt;14.25,1,0)</f>
        <v>0</v>
      </c>
      <c r="Q336" s="2" t="str">
        <f>VLOOKUP(Tabel1[[#This Row],[Plaats lokatie]],stadgem,4,0)</f>
        <v>Hoogeveen</v>
      </c>
    </row>
    <row r="337" spans="1:17" hidden="1" x14ac:dyDescent="0.25">
      <c r="A337" t="s">
        <v>820</v>
      </c>
      <c r="B337" t="s">
        <v>1028</v>
      </c>
      <c r="C337" t="s">
        <v>371</v>
      </c>
      <c r="D337" t="s">
        <v>822</v>
      </c>
      <c r="E337" t="s">
        <v>373</v>
      </c>
      <c r="F337" t="s">
        <v>373</v>
      </c>
      <c r="G337" t="s">
        <v>1029</v>
      </c>
      <c r="H337" t="s">
        <v>1030</v>
      </c>
      <c r="I337" t="s">
        <v>376</v>
      </c>
      <c r="J337" s="33">
        <v>3.5000000000000001E-3</v>
      </c>
      <c r="K337" s="33">
        <v>2.9750000000000001</v>
      </c>
      <c r="L337">
        <v>15</v>
      </c>
      <c r="M337">
        <v>12138</v>
      </c>
      <c r="N337" t="s">
        <v>377</v>
      </c>
      <c r="O337" t="s">
        <v>378</v>
      </c>
      <c r="P337">
        <f>IF(Tabel1[[#This Row],[Beschikte productie per jaar '[MWh']]]&gt;14.25,1,0)</f>
        <v>0</v>
      </c>
      <c r="Q337" s="2" t="str">
        <f>VLOOKUP(Tabel1[[#This Row],[Plaats lokatie]],stadgem,4,0)</f>
        <v>Emmen</v>
      </c>
    </row>
    <row r="338" spans="1:17" hidden="1" x14ac:dyDescent="0.25">
      <c r="A338" t="s">
        <v>820</v>
      </c>
      <c r="B338" t="s">
        <v>1031</v>
      </c>
      <c r="C338" t="s">
        <v>371</v>
      </c>
      <c r="D338" t="s">
        <v>822</v>
      </c>
      <c r="E338" t="s">
        <v>1032</v>
      </c>
      <c r="F338" t="s">
        <v>1033</v>
      </c>
      <c r="G338" t="s">
        <v>1034</v>
      </c>
      <c r="H338" t="s">
        <v>1035</v>
      </c>
      <c r="I338" t="s">
        <v>376</v>
      </c>
      <c r="J338" s="33">
        <v>7.4999999999999997E-3</v>
      </c>
      <c r="K338" s="33">
        <v>6.375</v>
      </c>
      <c r="L338">
        <v>15</v>
      </c>
      <c r="M338">
        <v>25590.45</v>
      </c>
      <c r="N338" t="s">
        <v>377</v>
      </c>
      <c r="O338" t="s">
        <v>378</v>
      </c>
      <c r="P338">
        <f>IF(Tabel1[[#This Row],[Beschikte productie per jaar '[MWh']]]&gt;14.25,1,0)</f>
        <v>0</v>
      </c>
      <c r="Q338" s="2" t="str">
        <f>VLOOKUP(Tabel1[[#This Row],[Plaats lokatie]],stadgem,4,0)</f>
        <v>Coevorden</v>
      </c>
    </row>
    <row r="339" spans="1:17" hidden="1" x14ac:dyDescent="0.25">
      <c r="A339" t="s">
        <v>820</v>
      </c>
      <c r="B339" t="s">
        <v>1036</v>
      </c>
      <c r="C339" t="s">
        <v>371</v>
      </c>
      <c r="D339" t="s">
        <v>822</v>
      </c>
      <c r="E339" t="s">
        <v>1037</v>
      </c>
      <c r="F339" t="s">
        <v>1038</v>
      </c>
      <c r="G339" t="s">
        <v>1039</v>
      </c>
      <c r="H339" t="s">
        <v>543</v>
      </c>
      <c r="I339" t="s">
        <v>376</v>
      </c>
      <c r="J339" s="33">
        <v>7.4999999999999997E-3</v>
      </c>
      <c r="K339" s="33">
        <v>6.375</v>
      </c>
      <c r="L339">
        <v>15</v>
      </c>
      <c r="M339">
        <v>25690.25</v>
      </c>
      <c r="N339" t="s">
        <v>377</v>
      </c>
      <c r="O339" t="s">
        <v>378</v>
      </c>
      <c r="P339">
        <f>IF(Tabel1[[#This Row],[Beschikte productie per jaar '[MWh']]]&gt;14.25,1,0)</f>
        <v>0</v>
      </c>
      <c r="Q339" s="2" t="str">
        <f>VLOOKUP(Tabel1[[#This Row],[Plaats lokatie]],stadgem,4,0)</f>
        <v>Emmen</v>
      </c>
    </row>
    <row r="340" spans="1:17" hidden="1" x14ac:dyDescent="0.25">
      <c r="A340" t="s">
        <v>820</v>
      </c>
      <c r="B340" t="s">
        <v>1040</v>
      </c>
      <c r="C340" t="s">
        <v>371</v>
      </c>
      <c r="D340" t="s">
        <v>822</v>
      </c>
      <c r="E340" t="s">
        <v>373</v>
      </c>
      <c r="F340" t="s">
        <v>373</v>
      </c>
      <c r="G340" t="s">
        <v>1041</v>
      </c>
      <c r="H340" t="s">
        <v>384</v>
      </c>
      <c r="I340" t="s">
        <v>376</v>
      </c>
      <c r="J340" s="33">
        <v>2.2399999999999998E-3</v>
      </c>
      <c r="K340" s="33">
        <v>1.9039999999999999</v>
      </c>
      <c r="L340">
        <v>15</v>
      </c>
      <c r="M340">
        <v>7607.89</v>
      </c>
      <c r="N340" t="s">
        <v>377</v>
      </c>
      <c r="O340" t="s">
        <v>378</v>
      </c>
      <c r="P340">
        <f>IF(Tabel1[[#This Row],[Beschikte productie per jaar '[MWh']]]&gt;14.25,1,0)</f>
        <v>0</v>
      </c>
      <c r="Q340" s="2" t="str">
        <f>VLOOKUP(Tabel1[[#This Row],[Plaats lokatie]],stadgem,4,0)</f>
        <v>Hoogeveen</v>
      </c>
    </row>
    <row r="341" spans="1:17" hidden="1" x14ac:dyDescent="0.25">
      <c r="A341" t="s">
        <v>820</v>
      </c>
      <c r="B341" t="s">
        <v>1042</v>
      </c>
      <c r="C341" t="s">
        <v>371</v>
      </c>
      <c r="D341" t="s">
        <v>822</v>
      </c>
      <c r="E341" t="s">
        <v>373</v>
      </c>
      <c r="F341" t="s">
        <v>373</v>
      </c>
      <c r="G341" t="s">
        <v>496</v>
      </c>
      <c r="H341" t="s">
        <v>497</v>
      </c>
      <c r="I341" t="s">
        <v>376</v>
      </c>
      <c r="J341" s="33">
        <v>2E-3</v>
      </c>
      <c r="K341" s="33">
        <v>1.7</v>
      </c>
      <c r="L341">
        <v>15</v>
      </c>
      <c r="M341">
        <v>6695.23</v>
      </c>
      <c r="N341" t="s">
        <v>377</v>
      </c>
      <c r="O341" t="s">
        <v>378</v>
      </c>
      <c r="P341">
        <f>IF(Tabel1[[#This Row],[Beschikte productie per jaar '[MWh']]]&gt;14.25,1,0)</f>
        <v>0</v>
      </c>
      <c r="Q341" s="2" t="str">
        <f>VLOOKUP(Tabel1[[#This Row],[Plaats lokatie]],stadgem,4,0)</f>
        <v>De Wolden</v>
      </c>
    </row>
    <row r="342" spans="1:17" x14ac:dyDescent="0.25">
      <c r="A342" t="s">
        <v>820</v>
      </c>
      <c r="B342" t="s">
        <v>1043</v>
      </c>
      <c r="C342" t="s">
        <v>371</v>
      </c>
      <c r="D342" t="s">
        <v>822</v>
      </c>
      <c r="E342" t="s">
        <v>373</v>
      </c>
      <c r="F342" t="s">
        <v>373</v>
      </c>
      <c r="G342" t="s">
        <v>1044</v>
      </c>
      <c r="H342" t="s">
        <v>431</v>
      </c>
      <c r="I342" t="s">
        <v>376</v>
      </c>
      <c r="J342" s="33">
        <v>3.5999999999999999E-3</v>
      </c>
      <c r="K342" s="33">
        <v>3.06</v>
      </c>
      <c r="L342">
        <v>15</v>
      </c>
      <c r="M342">
        <v>12309.62</v>
      </c>
      <c r="N342" t="s">
        <v>377</v>
      </c>
      <c r="O342" t="s">
        <v>378</v>
      </c>
      <c r="P342">
        <f>IF(Tabel1[[#This Row],[Beschikte productie per jaar '[MWh']]]&gt;14.25,1,0)</f>
        <v>0</v>
      </c>
      <c r="Q342" s="2" t="str">
        <f>VLOOKUP(Tabel1[[#This Row],[Plaats lokatie]],stadgem,4,0)</f>
        <v>Tynaarlo</v>
      </c>
    </row>
    <row r="343" spans="1:17" hidden="1" x14ac:dyDescent="0.25">
      <c r="A343" t="s">
        <v>820</v>
      </c>
      <c r="B343" t="s">
        <v>1045</v>
      </c>
      <c r="C343" t="s">
        <v>371</v>
      </c>
      <c r="D343" t="s">
        <v>822</v>
      </c>
      <c r="E343" t="s">
        <v>373</v>
      </c>
      <c r="F343" t="s">
        <v>373</v>
      </c>
      <c r="G343" t="s">
        <v>968</v>
      </c>
      <c r="H343" t="s">
        <v>969</v>
      </c>
      <c r="I343" t="s">
        <v>376</v>
      </c>
      <c r="J343" s="33">
        <v>7.4999999999999997E-3</v>
      </c>
      <c r="K343" s="33">
        <v>6.375</v>
      </c>
      <c r="L343">
        <v>15</v>
      </c>
      <c r="M343">
        <v>25680.16</v>
      </c>
      <c r="N343" t="s">
        <v>377</v>
      </c>
      <c r="O343" t="s">
        <v>378</v>
      </c>
      <c r="P343">
        <f>IF(Tabel1[[#This Row],[Beschikte productie per jaar '[MWh']]]&gt;14.25,1,0)</f>
        <v>0</v>
      </c>
      <c r="Q343" s="2" t="str">
        <f>VLOOKUP(Tabel1[[#This Row],[Plaats lokatie]],stadgem,4,0)</f>
        <v>Borger-Odoorn</v>
      </c>
    </row>
    <row r="344" spans="1:17" hidden="1" x14ac:dyDescent="0.25">
      <c r="A344" t="s">
        <v>820</v>
      </c>
      <c r="B344" t="s">
        <v>1046</v>
      </c>
      <c r="C344" t="s">
        <v>371</v>
      </c>
      <c r="D344" t="s">
        <v>822</v>
      </c>
      <c r="E344" t="s">
        <v>801</v>
      </c>
      <c r="F344" t="s">
        <v>802</v>
      </c>
      <c r="G344" t="s">
        <v>803</v>
      </c>
      <c r="H344" t="s">
        <v>393</v>
      </c>
      <c r="I344" t="s">
        <v>376</v>
      </c>
      <c r="J344" s="33">
        <v>7.4999999999999997E-3</v>
      </c>
      <c r="K344" s="33">
        <v>6.375</v>
      </c>
      <c r="L344">
        <v>15</v>
      </c>
      <c r="M344">
        <v>25434.2</v>
      </c>
      <c r="N344" t="s">
        <v>377</v>
      </c>
      <c r="O344" t="s">
        <v>378</v>
      </c>
      <c r="P344">
        <f>IF(Tabel1[[#This Row],[Beschikte productie per jaar '[MWh']]]&gt;14.25,1,0)</f>
        <v>0</v>
      </c>
      <c r="Q344" s="2" t="str">
        <f>VLOOKUP(Tabel1[[#This Row],[Plaats lokatie]],stadgem,4,0)</f>
        <v>Emmen</v>
      </c>
    </row>
    <row r="345" spans="1:17" hidden="1" x14ac:dyDescent="0.25">
      <c r="A345" t="s">
        <v>820</v>
      </c>
      <c r="B345" t="s">
        <v>1047</v>
      </c>
      <c r="C345" t="s">
        <v>371</v>
      </c>
      <c r="D345" t="s">
        <v>822</v>
      </c>
      <c r="E345" t="s">
        <v>373</v>
      </c>
      <c r="F345" t="s">
        <v>373</v>
      </c>
      <c r="G345" t="s">
        <v>1048</v>
      </c>
      <c r="H345" t="s">
        <v>1049</v>
      </c>
      <c r="I345" t="s">
        <v>376</v>
      </c>
      <c r="J345" s="33">
        <v>4.6800000000000001E-3</v>
      </c>
      <c r="K345" s="33">
        <v>3.9780000000000002</v>
      </c>
      <c r="L345">
        <v>15</v>
      </c>
      <c r="M345">
        <v>15971.16</v>
      </c>
      <c r="N345" t="s">
        <v>377</v>
      </c>
      <c r="O345" t="s">
        <v>378</v>
      </c>
      <c r="P345">
        <f>IF(Tabel1[[#This Row],[Beschikte productie per jaar '[MWh']]]&gt;14.25,1,0)</f>
        <v>0</v>
      </c>
      <c r="Q345" s="2" t="str">
        <f>VLOOKUP(Tabel1[[#This Row],[Plaats lokatie]],stadgem,4,0)</f>
        <v>Aa en Hunze</v>
      </c>
    </row>
    <row r="346" spans="1:17" hidden="1" x14ac:dyDescent="0.25">
      <c r="A346" t="s">
        <v>820</v>
      </c>
      <c r="B346" t="s">
        <v>1050</v>
      </c>
      <c r="C346" t="s">
        <v>371</v>
      </c>
      <c r="D346" t="s">
        <v>822</v>
      </c>
      <c r="E346" t="s">
        <v>373</v>
      </c>
      <c r="F346" t="s">
        <v>373</v>
      </c>
      <c r="G346" t="s">
        <v>629</v>
      </c>
      <c r="H346" t="s">
        <v>630</v>
      </c>
      <c r="I346" t="s">
        <v>376</v>
      </c>
      <c r="J346" s="33">
        <v>4.8300000000000001E-3</v>
      </c>
      <c r="K346" s="33">
        <v>4.1059999999999999</v>
      </c>
      <c r="L346">
        <v>15</v>
      </c>
      <c r="M346">
        <v>16574.28</v>
      </c>
      <c r="N346" t="s">
        <v>377</v>
      </c>
      <c r="O346" t="s">
        <v>378</v>
      </c>
      <c r="P346">
        <f>IF(Tabel1[[#This Row],[Beschikte productie per jaar '[MWh']]]&gt;14.25,1,0)</f>
        <v>0</v>
      </c>
      <c r="Q346" s="2" t="str">
        <f>VLOOKUP(Tabel1[[#This Row],[Plaats lokatie]],stadgem,4,0)</f>
        <v>Westerveld</v>
      </c>
    </row>
    <row r="347" spans="1:17" hidden="1" x14ac:dyDescent="0.25">
      <c r="A347" t="s">
        <v>820</v>
      </c>
      <c r="B347" t="s">
        <v>1051</v>
      </c>
      <c r="C347" t="s">
        <v>371</v>
      </c>
      <c r="D347" t="s">
        <v>822</v>
      </c>
      <c r="E347" t="s">
        <v>373</v>
      </c>
      <c r="F347" t="s">
        <v>373</v>
      </c>
      <c r="G347" t="s">
        <v>605</v>
      </c>
      <c r="H347" t="s">
        <v>606</v>
      </c>
      <c r="I347" t="s">
        <v>376</v>
      </c>
      <c r="J347" s="33">
        <v>1.8E-3</v>
      </c>
      <c r="K347" s="33">
        <v>1.53</v>
      </c>
      <c r="L347">
        <v>15</v>
      </c>
      <c r="M347">
        <v>6162.98</v>
      </c>
      <c r="N347" t="s">
        <v>377</v>
      </c>
      <c r="O347" t="s">
        <v>378</v>
      </c>
      <c r="P347">
        <f>IF(Tabel1[[#This Row],[Beschikte productie per jaar '[MWh']]]&gt;14.25,1,0)</f>
        <v>0</v>
      </c>
      <c r="Q347" s="2" t="str">
        <f>VLOOKUP(Tabel1[[#This Row],[Plaats lokatie]],stadgem,4,0)</f>
        <v>Aa en Hunze</v>
      </c>
    </row>
    <row r="348" spans="1:17" hidden="1" x14ac:dyDescent="0.25">
      <c r="A348" t="s">
        <v>820</v>
      </c>
      <c r="B348" t="s">
        <v>1052</v>
      </c>
      <c r="C348" t="s">
        <v>371</v>
      </c>
      <c r="D348" t="s">
        <v>822</v>
      </c>
      <c r="E348" t="s">
        <v>373</v>
      </c>
      <c r="F348" t="s">
        <v>373</v>
      </c>
      <c r="G348" t="s">
        <v>471</v>
      </c>
      <c r="H348" t="s">
        <v>472</v>
      </c>
      <c r="I348" t="s">
        <v>376</v>
      </c>
      <c r="J348" s="33">
        <v>5.6699999999999997E-3</v>
      </c>
      <c r="K348" s="33">
        <v>4.8199999999999994</v>
      </c>
      <c r="L348">
        <v>15</v>
      </c>
      <c r="M348">
        <v>19037.52</v>
      </c>
      <c r="N348" t="s">
        <v>377</v>
      </c>
      <c r="O348" t="s">
        <v>378</v>
      </c>
      <c r="P348">
        <f>IF(Tabel1[[#This Row],[Beschikte productie per jaar '[MWh']]]&gt;14.25,1,0)</f>
        <v>0</v>
      </c>
      <c r="Q348" s="2" t="str">
        <f>VLOOKUP(Tabel1[[#This Row],[Plaats lokatie]],stadgem,4,0)</f>
        <v>Coevorden</v>
      </c>
    </row>
    <row r="349" spans="1:17" hidden="1" x14ac:dyDescent="0.25">
      <c r="A349" t="s">
        <v>820</v>
      </c>
      <c r="B349" t="s">
        <v>1053</v>
      </c>
      <c r="C349" t="s">
        <v>371</v>
      </c>
      <c r="D349" t="s">
        <v>822</v>
      </c>
      <c r="E349" t="s">
        <v>373</v>
      </c>
      <c r="F349" t="s">
        <v>373</v>
      </c>
      <c r="G349" t="s">
        <v>409</v>
      </c>
      <c r="H349" t="s">
        <v>410</v>
      </c>
      <c r="I349" t="s">
        <v>376</v>
      </c>
      <c r="J349" s="33">
        <v>1.08E-3</v>
      </c>
      <c r="K349" s="33">
        <v>0.91799999999999993</v>
      </c>
      <c r="L349">
        <v>15</v>
      </c>
      <c r="M349">
        <v>3669</v>
      </c>
      <c r="N349" t="s">
        <v>377</v>
      </c>
      <c r="O349" t="s">
        <v>378</v>
      </c>
      <c r="P349">
        <f>IF(Tabel1[[#This Row],[Beschikte productie per jaar '[MWh']]]&gt;14.25,1,0)</f>
        <v>0</v>
      </c>
      <c r="Q349" s="2" t="str">
        <f>VLOOKUP(Tabel1[[#This Row],[Plaats lokatie]],stadgem,4,0)</f>
        <v>Noordenveld</v>
      </c>
    </row>
    <row r="350" spans="1:17" hidden="1" x14ac:dyDescent="0.25">
      <c r="A350" t="s">
        <v>820</v>
      </c>
      <c r="B350" t="s">
        <v>1054</v>
      </c>
      <c r="C350" t="s">
        <v>371</v>
      </c>
      <c r="D350" t="s">
        <v>822</v>
      </c>
      <c r="E350" t="s">
        <v>1055</v>
      </c>
      <c r="F350" t="s">
        <v>1056</v>
      </c>
      <c r="G350" t="s">
        <v>1057</v>
      </c>
      <c r="H350" t="s">
        <v>389</v>
      </c>
      <c r="I350" t="s">
        <v>376</v>
      </c>
      <c r="J350" s="33">
        <v>6.8399999999999997E-3</v>
      </c>
      <c r="K350" s="33">
        <v>5.8139999999999992</v>
      </c>
      <c r="L350">
        <v>15</v>
      </c>
      <c r="M350">
        <v>22440.41</v>
      </c>
      <c r="N350" t="s">
        <v>377</v>
      </c>
      <c r="O350" t="s">
        <v>378</v>
      </c>
      <c r="P350">
        <f>IF(Tabel1[[#This Row],[Beschikte productie per jaar '[MWh']]]&gt;14.25,1,0)</f>
        <v>0</v>
      </c>
      <c r="Q350" s="2" t="str">
        <f>VLOOKUP(Tabel1[[#This Row],[Plaats lokatie]],stadgem,4,0)</f>
        <v>Emmen</v>
      </c>
    </row>
    <row r="351" spans="1:17" hidden="1" x14ac:dyDescent="0.25">
      <c r="A351" t="s">
        <v>820</v>
      </c>
      <c r="B351" t="s">
        <v>1058</v>
      </c>
      <c r="C351" t="s">
        <v>371</v>
      </c>
      <c r="D351" t="s">
        <v>822</v>
      </c>
      <c r="E351" t="s">
        <v>373</v>
      </c>
      <c r="F351" t="s">
        <v>373</v>
      </c>
      <c r="G351" t="s">
        <v>710</v>
      </c>
      <c r="H351" t="s">
        <v>711</v>
      </c>
      <c r="I351" t="s">
        <v>376</v>
      </c>
      <c r="J351" s="33">
        <v>7.4999999999999997E-3</v>
      </c>
      <c r="K351" s="33">
        <v>6.375</v>
      </c>
      <c r="L351">
        <v>15</v>
      </c>
      <c r="M351">
        <v>25424.1</v>
      </c>
      <c r="N351" t="s">
        <v>377</v>
      </c>
      <c r="O351" t="s">
        <v>378</v>
      </c>
      <c r="P351">
        <f>IF(Tabel1[[#This Row],[Beschikte productie per jaar '[MWh']]]&gt;14.25,1,0)</f>
        <v>0</v>
      </c>
      <c r="Q351" s="2" t="str">
        <f>VLOOKUP(Tabel1[[#This Row],[Plaats lokatie]],stadgem,4,0)</f>
        <v>Borger-Odoorn</v>
      </c>
    </row>
    <row r="352" spans="1:17" hidden="1" x14ac:dyDescent="0.25">
      <c r="A352" t="s">
        <v>820</v>
      </c>
      <c r="B352" t="s">
        <v>1059</v>
      </c>
      <c r="C352" t="s">
        <v>371</v>
      </c>
      <c r="D352" t="s">
        <v>822</v>
      </c>
      <c r="E352" t="s">
        <v>373</v>
      </c>
      <c r="F352" t="s">
        <v>373</v>
      </c>
      <c r="G352" t="s">
        <v>1060</v>
      </c>
      <c r="H352" t="s">
        <v>708</v>
      </c>
      <c r="I352" t="s">
        <v>376</v>
      </c>
      <c r="J352" s="33">
        <v>5.0499999999999998E-3</v>
      </c>
      <c r="K352" s="33">
        <v>4.2930000000000001</v>
      </c>
      <c r="L352">
        <v>15</v>
      </c>
      <c r="M352">
        <v>17335.759999999998</v>
      </c>
      <c r="N352" t="s">
        <v>377</v>
      </c>
      <c r="O352" t="s">
        <v>378</v>
      </c>
      <c r="P352">
        <f>IF(Tabel1[[#This Row],[Beschikte productie per jaar '[MWh']]]&gt;14.25,1,0)</f>
        <v>0</v>
      </c>
      <c r="Q352" s="2" t="str">
        <f>VLOOKUP(Tabel1[[#This Row],[Plaats lokatie]],stadgem,4,0)</f>
        <v>Coevorden</v>
      </c>
    </row>
    <row r="353" spans="1:17" hidden="1" x14ac:dyDescent="0.25">
      <c r="A353" t="s">
        <v>820</v>
      </c>
      <c r="B353" t="s">
        <v>1061</v>
      </c>
      <c r="C353" t="s">
        <v>371</v>
      </c>
      <c r="D353" t="s">
        <v>822</v>
      </c>
      <c r="E353" t="s">
        <v>373</v>
      </c>
      <c r="F353" t="s">
        <v>373</v>
      </c>
      <c r="G353" t="s">
        <v>772</v>
      </c>
      <c r="H353" t="s">
        <v>389</v>
      </c>
      <c r="I353" t="s">
        <v>376</v>
      </c>
      <c r="J353" s="33">
        <v>7.4999999999999997E-3</v>
      </c>
      <c r="K353" s="33">
        <v>6.375</v>
      </c>
      <c r="L353">
        <v>15</v>
      </c>
      <c r="M353">
        <v>25725.25</v>
      </c>
      <c r="N353" t="s">
        <v>377</v>
      </c>
      <c r="O353" t="s">
        <v>378</v>
      </c>
      <c r="P353">
        <f>IF(Tabel1[[#This Row],[Beschikte productie per jaar '[MWh']]]&gt;14.25,1,0)</f>
        <v>0</v>
      </c>
      <c r="Q353" s="2" t="str">
        <f>VLOOKUP(Tabel1[[#This Row],[Plaats lokatie]],stadgem,4,0)</f>
        <v>Emmen</v>
      </c>
    </row>
    <row r="354" spans="1:17" hidden="1" x14ac:dyDescent="0.25">
      <c r="A354" t="s">
        <v>820</v>
      </c>
      <c r="B354" t="s">
        <v>1062</v>
      </c>
      <c r="C354" t="s">
        <v>371</v>
      </c>
      <c r="D354" t="s">
        <v>822</v>
      </c>
      <c r="E354" t="s">
        <v>373</v>
      </c>
      <c r="F354" t="s">
        <v>373</v>
      </c>
      <c r="G354" t="s">
        <v>480</v>
      </c>
      <c r="H354" t="s">
        <v>481</v>
      </c>
      <c r="I354" t="s">
        <v>376</v>
      </c>
      <c r="J354" s="33">
        <v>4.0000000000000001E-3</v>
      </c>
      <c r="K354" s="33">
        <v>3.4</v>
      </c>
      <c r="L354">
        <v>15</v>
      </c>
      <c r="M354">
        <v>13690.36</v>
      </c>
      <c r="N354" t="s">
        <v>377</v>
      </c>
      <c r="O354" t="s">
        <v>378</v>
      </c>
      <c r="P354">
        <f>IF(Tabel1[[#This Row],[Beschikte productie per jaar '[MWh']]]&gt;14.25,1,0)</f>
        <v>0</v>
      </c>
      <c r="Q354" s="2" t="str">
        <f>VLOOKUP(Tabel1[[#This Row],[Plaats lokatie]],stadgem,4,0)</f>
        <v>Coevorden</v>
      </c>
    </row>
    <row r="355" spans="1:17" hidden="1" x14ac:dyDescent="0.25">
      <c r="A355" t="s">
        <v>820</v>
      </c>
      <c r="B355" t="s">
        <v>1063</v>
      </c>
      <c r="C355" t="s">
        <v>371</v>
      </c>
      <c r="D355" t="s">
        <v>822</v>
      </c>
      <c r="E355" t="s">
        <v>373</v>
      </c>
      <c r="F355" t="s">
        <v>373</v>
      </c>
      <c r="G355" t="s">
        <v>605</v>
      </c>
      <c r="H355" t="s">
        <v>606</v>
      </c>
      <c r="I355" t="s">
        <v>376</v>
      </c>
      <c r="J355" s="33">
        <v>2.5200000000000001E-3</v>
      </c>
      <c r="K355" s="33">
        <v>2.1420000000000003</v>
      </c>
      <c r="L355">
        <v>15</v>
      </c>
      <c r="M355">
        <v>8458.06</v>
      </c>
      <c r="N355" t="s">
        <v>377</v>
      </c>
      <c r="O355" t="s">
        <v>378</v>
      </c>
      <c r="P355">
        <f>IF(Tabel1[[#This Row],[Beschikte productie per jaar '[MWh']]]&gt;14.25,1,0)</f>
        <v>0</v>
      </c>
      <c r="Q355" s="2" t="str">
        <f>VLOOKUP(Tabel1[[#This Row],[Plaats lokatie]],stadgem,4,0)</f>
        <v>Aa en Hunze</v>
      </c>
    </row>
    <row r="356" spans="1:17" hidden="1" x14ac:dyDescent="0.25">
      <c r="A356" t="s">
        <v>820</v>
      </c>
      <c r="B356" t="s">
        <v>1064</v>
      </c>
      <c r="C356" t="s">
        <v>371</v>
      </c>
      <c r="D356" t="s">
        <v>822</v>
      </c>
      <c r="E356" t="s">
        <v>373</v>
      </c>
      <c r="F356" t="s">
        <v>373</v>
      </c>
      <c r="G356" t="s">
        <v>981</v>
      </c>
      <c r="H356" t="s">
        <v>401</v>
      </c>
      <c r="I356" t="s">
        <v>376</v>
      </c>
      <c r="J356" s="33">
        <v>1.6199999999999999E-3</v>
      </c>
      <c r="K356" s="33">
        <v>1.377</v>
      </c>
      <c r="L356">
        <v>15</v>
      </c>
      <c r="M356">
        <v>5509.3</v>
      </c>
      <c r="N356" t="s">
        <v>377</v>
      </c>
      <c r="O356" t="s">
        <v>378</v>
      </c>
      <c r="P356">
        <f>IF(Tabel1[[#This Row],[Beschikte productie per jaar '[MWh']]]&gt;14.25,1,0)</f>
        <v>0</v>
      </c>
      <c r="Q356" s="2" t="str">
        <f>VLOOKUP(Tabel1[[#This Row],[Plaats lokatie]],stadgem,4,0)</f>
        <v>Assen</v>
      </c>
    </row>
    <row r="357" spans="1:17" hidden="1" x14ac:dyDescent="0.25">
      <c r="A357" t="s">
        <v>820</v>
      </c>
      <c r="B357" t="s">
        <v>1065</v>
      </c>
      <c r="C357" t="s">
        <v>371</v>
      </c>
      <c r="D357" t="s">
        <v>822</v>
      </c>
      <c r="E357" t="s">
        <v>373</v>
      </c>
      <c r="F357" t="s">
        <v>373</v>
      </c>
      <c r="G357" t="s">
        <v>1066</v>
      </c>
      <c r="H357" t="s">
        <v>928</v>
      </c>
      <c r="I357" t="s">
        <v>376</v>
      </c>
      <c r="J357" s="33">
        <v>3.2799999999999999E-3</v>
      </c>
      <c r="K357" s="33">
        <v>2.7879999999999998</v>
      </c>
      <c r="L357">
        <v>15</v>
      </c>
      <c r="M357">
        <v>11278.91</v>
      </c>
      <c r="N357" t="s">
        <v>377</v>
      </c>
      <c r="O357" t="s">
        <v>378</v>
      </c>
      <c r="P357">
        <f>IF(Tabel1[[#This Row],[Beschikte productie per jaar '[MWh']]]&gt;14.25,1,0)</f>
        <v>0</v>
      </c>
      <c r="Q357" s="2" t="str">
        <f>VLOOKUP(Tabel1[[#This Row],[Plaats lokatie]],stadgem,4,0)</f>
        <v>Borger-Odoorn</v>
      </c>
    </row>
    <row r="358" spans="1:17" hidden="1" x14ac:dyDescent="0.25">
      <c r="A358" t="s">
        <v>820</v>
      </c>
      <c r="B358" t="s">
        <v>1067</v>
      </c>
      <c r="C358" t="s">
        <v>371</v>
      </c>
      <c r="D358" t="s">
        <v>822</v>
      </c>
      <c r="E358" t="s">
        <v>373</v>
      </c>
      <c r="F358" t="s">
        <v>373</v>
      </c>
      <c r="G358" t="s">
        <v>553</v>
      </c>
      <c r="H358" t="s">
        <v>554</v>
      </c>
      <c r="I358" t="s">
        <v>376</v>
      </c>
      <c r="J358" s="33">
        <v>7.4999999999999997E-3</v>
      </c>
      <c r="K358" s="33">
        <v>6.375</v>
      </c>
      <c r="L358">
        <v>15</v>
      </c>
      <c r="M358">
        <v>25814.03</v>
      </c>
      <c r="N358" t="s">
        <v>377</v>
      </c>
      <c r="O358" t="s">
        <v>378</v>
      </c>
      <c r="P358">
        <f>IF(Tabel1[[#This Row],[Beschikte productie per jaar '[MWh']]]&gt;14.25,1,0)</f>
        <v>0</v>
      </c>
      <c r="Q358" s="2" t="str">
        <f>VLOOKUP(Tabel1[[#This Row],[Plaats lokatie]],stadgem,4,0)</f>
        <v>Borger-Odoorn</v>
      </c>
    </row>
    <row r="359" spans="1:17" hidden="1" x14ac:dyDescent="0.25">
      <c r="A359" t="s">
        <v>820</v>
      </c>
      <c r="B359" t="s">
        <v>1068</v>
      </c>
      <c r="C359" t="s">
        <v>371</v>
      </c>
      <c r="D359" t="s">
        <v>822</v>
      </c>
      <c r="E359" t="s">
        <v>373</v>
      </c>
      <c r="F359" t="s">
        <v>373</v>
      </c>
      <c r="G359" t="s">
        <v>540</v>
      </c>
      <c r="H359" t="s">
        <v>389</v>
      </c>
      <c r="I359" t="s">
        <v>376</v>
      </c>
      <c r="J359" s="33">
        <v>6.9300000000000004E-3</v>
      </c>
      <c r="K359" s="33">
        <v>1.6363999999999999</v>
      </c>
      <c r="L359">
        <v>15</v>
      </c>
      <c r="M359">
        <v>23854.67</v>
      </c>
      <c r="N359" t="s">
        <v>377</v>
      </c>
      <c r="O359" t="s">
        <v>378</v>
      </c>
      <c r="P359">
        <f>IF(Tabel1[[#This Row],[Beschikte productie per jaar '[MWh']]]&gt;14.25,1,0)</f>
        <v>0</v>
      </c>
      <c r="Q359" s="2" t="str">
        <f>VLOOKUP(Tabel1[[#This Row],[Plaats lokatie]],stadgem,4,0)</f>
        <v>Emmen</v>
      </c>
    </row>
    <row r="360" spans="1:17" hidden="1" x14ac:dyDescent="0.25">
      <c r="A360" t="s">
        <v>820</v>
      </c>
      <c r="B360" t="s">
        <v>1069</v>
      </c>
      <c r="C360" t="s">
        <v>371</v>
      </c>
      <c r="D360" t="s">
        <v>822</v>
      </c>
      <c r="E360" t="s">
        <v>1070</v>
      </c>
      <c r="F360" t="s">
        <v>1071</v>
      </c>
      <c r="G360" t="s">
        <v>1072</v>
      </c>
      <c r="H360" t="s">
        <v>401</v>
      </c>
      <c r="I360" t="s">
        <v>376</v>
      </c>
      <c r="J360" s="33">
        <v>7.5599999999999999E-3</v>
      </c>
      <c r="K360" s="33">
        <v>6.375</v>
      </c>
      <c r="L360">
        <v>15</v>
      </c>
      <c r="M360">
        <v>25559.5</v>
      </c>
      <c r="N360" t="s">
        <v>377</v>
      </c>
      <c r="O360" t="s">
        <v>378</v>
      </c>
      <c r="P360">
        <f>IF(Tabel1[[#This Row],[Beschikte productie per jaar '[MWh']]]&gt;14.25,1,0)</f>
        <v>0</v>
      </c>
      <c r="Q360" s="2" t="str">
        <f>VLOOKUP(Tabel1[[#This Row],[Plaats lokatie]],stadgem,4,0)</f>
        <v>Assen</v>
      </c>
    </row>
    <row r="361" spans="1:17" hidden="1" x14ac:dyDescent="0.25">
      <c r="A361" t="s">
        <v>820</v>
      </c>
      <c r="B361" t="s">
        <v>1073</v>
      </c>
      <c r="C361" t="s">
        <v>371</v>
      </c>
      <c r="D361" t="s">
        <v>822</v>
      </c>
      <c r="E361" t="s">
        <v>373</v>
      </c>
      <c r="F361" t="s">
        <v>373</v>
      </c>
      <c r="G361" t="s">
        <v>853</v>
      </c>
      <c r="H361" t="s">
        <v>854</v>
      </c>
      <c r="I361" t="s">
        <v>376</v>
      </c>
      <c r="J361" s="33">
        <v>5.5999999999999999E-3</v>
      </c>
      <c r="K361" s="33">
        <v>4.7600000000000007</v>
      </c>
      <c r="L361">
        <v>15</v>
      </c>
      <c r="M361">
        <v>18546.919999999998</v>
      </c>
      <c r="N361" t="s">
        <v>377</v>
      </c>
      <c r="O361" t="s">
        <v>378</v>
      </c>
      <c r="P361">
        <f>IF(Tabel1[[#This Row],[Beschikte productie per jaar '[MWh']]]&gt;14.25,1,0)</f>
        <v>0</v>
      </c>
      <c r="Q361" s="2" t="str">
        <f>VLOOKUP(Tabel1[[#This Row],[Plaats lokatie]],stadgem,4,0)</f>
        <v>Westerveld</v>
      </c>
    </row>
    <row r="362" spans="1:17" hidden="1" x14ac:dyDescent="0.25">
      <c r="A362" t="s">
        <v>820</v>
      </c>
      <c r="B362" t="s">
        <v>1074</v>
      </c>
      <c r="C362" t="s">
        <v>371</v>
      </c>
      <c r="D362" t="s">
        <v>822</v>
      </c>
      <c r="E362" t="s">
        <v>925</v>
      </c>
      <c r="F362" t="s">
        <v>1075</v>
      </c>
      <c r="G362" t="s">
        <v>927</v>
      </c>
      <c r="H362" t="s">
        <v>928</v>
      </c>
      <c r="I362" t="s">
        <v>376</v>
      </c>
      <c r="J362" s="33">
        <v>4.0000000000000001E-3</v>
      </c>
      <c r="K362" s="33">
        <v>3.4</v>
      </c>
      <c r="L362">
        <v>15</v>
      </c>
      <c r="M362">
        <v>13725.5</v>
      </c>
      <c r="N362" t="s">
        <v>377</v>
      </c>
      <c r="O362" t="s">
        <v>378</v>
      </c>
      <c r="P362">
        <f>IF(Tabel1[[#This Row],[Beschikte productie per jaar '[MWh']]]&gt;14.25,1,0)</f>
        <v>0</v>
      </c>
      <c r="Q362" s="2" t="str">
        <f>VLOOKUP(Tabel1[[#This Row],[Plaats lokatie]],stadgem,4,0)</f>
        <v>Borger-Odoorn</v>
      </c>
    </row>
    <row r="363" spans="1:17" hidden="1" x14ac:dyDescent="0.25">
      <c r="A363" t="s">
        <v>820</v>
      </c>
      <c r="B363" t="s">
        <v>1076</v>
      </c>
      <c r="C363" t="s">
        <v>371</v>
      </c>
      <c r="D363" t="s">
        <v>822</v>
      </c>
      <c r="E363" t="s">
        <v>373</v>
      </c>
      <c r="F363" t="s">
        <v>373</v>
      </c>
      <c r="G363" t="s">
        <v>1077</v>
      </c>
      <c r="H363" t="s">
        <v>1078</v>
      </c>
      <c r="I363" t="s">
        <v>376</v>
      </c>
      <c r="J363" s="33">
        <v>7.4999999999999997E-3</v>
      </c>
      <c r="K363" s="33">
        <v>6.375</v>
      </c>
      <c r="L363">
        <v>15</v>
      </c>
      <c r="M363">
        <v>25656.32</v>
      </c>
      <c r="N363" t="s">
        <v>377</v>
      </c>
      <c r="O363" t="s">
        <v>378</v>
      </c>
      <c r="P363">
        <f>IF(Tabel1[[#This Row],[Beschikte productie per jaar '[MWh']]]&gt;14.25,1,0)</f>
        <v>0</v>
      </c>
      <c r="Q363" s="2" t="str">
        <f>VLOOKUP(Tabel1[[#This Row],[Plaats lokatie]],stadgem,4,0)</f>
        <v>Aa en Hunze</v>
      </c>
    </row>
    <row r="364" spans="1:17" x14ac:dyDescent="0.25">
      <c r="A364" t="s">
        <v>820</v>
      </c>
      <c r="B364" t="s">
        <v>1079</v>
      </c>
      <c r="C364" t="s">
        <v>371</v>
      </c>
      <c r="D364" t="s">
        <v>822</v>
      </c>
      <c r="E364" t="s">
        <v>373</v>
      </c>
      <c r="F364" t="s">
        <v>373</v>
      </c>
      <c r="G364" t="s">
        <v>739</v>
      </c>
      <c r="H364" t="s">
        <v>740</v>
      </c>
      <c r="I364" t="s">
        <v>376</v>
      </c>
      <c r="J364" s="33">
        <v>7.4999999999999997E-3</v>
      </c>
      <c r="K364" s="33">
        <v>6.375</v>
      </c>
      <c r="L364">
        <v>15</v>
      </c>
      <c r="M364">
        <v>25581.19</v>
      </c>
      <c r="N364" t="s">
        <v>377</v>
      </c>
      <c r="O364" t="s">
        <v>378</v>
      </c>
      <c r="P364">
        <f>IF(Tabel1[[#This Row],[Beschikte productie per jaar '[MWh']]]&gt;14.25,1,0)</f>
        <v>0</v>
      </c>
      <c r="Q364" s="2" t="str">
        <f>VLOOKUP(Tabel1[[#This Row],[Plaats lokatie]],stadgem,4,0)</f>
        <v>Tynaarlo</v>
      </c>
    </row>
    <row r="365" spans="1:17" hidden="1" x14ac:dyDescent="0.25">
      <c r="A365" t="s">
        <v>820</v>
      </c>
      <c r="B365" t="s">
        <v>1080</v>
      </c>
      <c r="C365" t="s">
        <v>371</v>
      </c>
      <c r="D365" t="s">
        <v>822</v>
      </c>
      <c r="E365" t="s">
        <v>373</v>
      </c>
      <c r="F365" t="s">
        <v>373</v>
      </c>
      <c r="G365" t="s">
        <v>409</v>
      </c>
      <c r="H365" t="s">
        <v>410</v>
      </c>
      <c r="I365" t="s">
        <v>376</v>
      </c>
      <c r="J365" s="33">
        <v>3.5999999999999999E-3</v>
      </c>
      <c r="K365" s="33">
        <v>3.06</v>
      </c>
      <c r="L365">
        <v>15</v>
      </c>
      <c r="M365">
        <v>12272.55</v>
      </c>
      <c r="N365" t="s">
        <v>377</v>
      </c>
      <c r="O365" t="s">
        <v>378</v>
      </c>
      <c r="P365">
        <f>IF(Tabel1[[#This Row],[Beschikte productie per jaar '[MWh']]]&gt;14.25,1,0)</f>
        <v>0</v>
      </c>
      <c r="Q365" s="2" t="str">
        <f>VLOOKUP(Tabel1[[#This Row],[Plaats lokatie]],stadgem,4,0)</f>
        <v>Noordenveld</v>
      </c>
    </row>
    <row r="366" spans="1:17" hidden="1" x14ac:dyDescent="0.25">
      <c r="A366" t="s">
        <v>820</v>
      </c>
      <c r="B366" t="s">
        <v>1081</v>
      </c>
      <c r="C366" t="s">
        <v>371</v>
      </c>
      <c r="D366" t="s">
        <v>822</v>
      </c>
      <c r="E366" t="s">
        <v>373</v>
      </c>
      <c r="F366" t="s">
        <v>373</v>
      </c>
      <c r="G366" t="s">
        <v>605</v>
      </c>
      <c r="H366" t="s">
        <v>606</v>
      </c>
      <c r="I366" t="s">
        <v>376</v>
      </c>
      <c r="J366" s="33">
        <v>5.0000000000000001E-3</v>
      </c>
      <c r="K366" s="33">
        <v>4.25</v>
      </c>
      <c r="L366">
        <v>15</v>
      </c>
      <c r="M366">
        <v>17093.41</v>
      </c>
      <c r="N366" t="s">
        <v>377</v>
      </c>
      <c r="O366" t="s">
        <v>378</v>
      </c>
      <c r="P366">
        <f>IF(Tabel1[[#This Row],[Beschikte productie per jaar '[MWh']]]&gt;14.25,1,0)</f>
        <v>0</v>
      </c>
      <c r="Q366" s="2" t="str">
        <f>VLOOKUP(Tabel1[[#This Row],[Plaats lokatie]],stadgem,4,0)</f>
        <v>Aa en Hunze</v>
      </c>
    </row>
    <row r="367" spans="1:17" hidden="1" x14ac:dyDescent="0.25">
      <c r="A367" t="s">
        <v>820</v>
      </c>
      <c r="B367" t="s">
        <v>1082</v>
      </c>
      <c r="C367" t="s">
        <v>371</v>
      </c>
      <c r="D367" t="s">
        <v>822</v>
      </c>
      <c r="E367" t="s">
        <v>373</v>
      </c>
      <c r="F367" t="s">
        <v>373</v>
      </c>
      <c r="G367" t="s">
        <v>853</v>
      </c>
      <c r="H367" t="s">
        <v>854</v>
      </c>
      <c r="I367" t="s">
        <v>376</v>
      </c>
      <c r="J367" s="33">
        <v>4.0000000000000001E-3</v>
      </c>
      <c r="K367" s="33">
        <v>3.4</v>
      </c>
      <c r="L367">
        <v>15</v>
      </c>
      <c r="M367">
        <v>13777.28</v>
      </c>
      <c r="N367" t="s">
        <v>377</v>
      </c>
      <c r="O367" t="s">
        <v>378</v>
      </c>
      <c r="P367">
        <f>IF(Tabel1[[#This Row],[Beschikte productie per jaar '[MWh']]]&gt;14.25,1,0)</f>
        <v>0</v>
      </c>
      <c r="Q367" s="2" t="str">
        <f>VLOOKUP(Tabel1[[#This Row],[Plaats lokatie]],stadgem,4,0)</f>
        <v>Westerveld</v>
      </c>
    </row>
    <row r="368" spans="1:17" hidden="1" x14ac:dyDescent="0.25">
      <c r="A368" t="s">
        <v>820</v>
      </c>
      <c r="B368" t="s">
        <v>1083</v>
      </c>
      <c r="C368" t="s">
        <v>371</v>
      </c>
      <c r="D368" t="s">
        <v>822</v>
      </c>
      <c r="E368" t="s">
        <v>373</v>
      </c>
      <c r="F368" t="s">
        <v>373</v>
      </c>
      <c r="G368" t="s">
        <v>876</v>
      </c>
      <c r="H368" t="s">
        <v>877</v>
      </c>
      <c r="I368" t="s">
        <v>376</v>
      </c>
      <c r="J368" s="33">
        <v>7.4999999999999997E-3</v>
      </c>
      <c r="K368" s="33">
        <v>6.375</v>
      </c>
      <c r="L368">
        <v>15</v>
      </c>
      <c r="M368">
        <v>25829.84</v>
      </c>
      <c r="N368" t="s">
        <v>377</v>
      </c>
      <c r="O368" t="s">
        <v>378</v>
      </c>
      <c r="P368">
        <f>IF(Tabel1[[#This Row],[Beschikte productie per jaar '[MWh']]]&gt;14.25,1,0)</f>
        <v>0</v>
      </c>
      <c r="Q368" s="2" t="str">
        <f>VLOOKUP(Tabel1[[#This Row],[Plaats lokatie]],stadgem,4,0)</f>
        <v>Borger-Odoorn</v>
      </c>
    </row>
    <row r="369" spans="1:17" hidden="1" x14ac:dyDescent="0.25">
      <c r="A369" t="s">
        <v>820</v>
      </c>
      <c r="B369" t="s">
        <v>1084</v>
      </c>
      <c r="C369" t="s">
        <v>371</v>
      </c>
      <c r="D369" t="s">
        <v>822</v>
      </c>
      <c r="E369" t="s">
        <v>373</v>
      </c>
      <c r="F369" t="s">
        <v>373</v>
      </c>
      <c r="G369" t="s">
        <v>1085</v>
      </c>
      <c r="H369" t="s">
        <v>1035</v>
      </c>
      <c r="I369" t="s">
        <v>376</v>
      </c>
      <c r="J369" s="33">
        <v>1.89E-3</v>
      </c>
      <c r="K369" s="33">
        <v>1.607</v>
      </c>
      <c r="L369">
        <v>15</v>
      </c>
      <c r="M369">
        <v>6296.11</v>
      </c>
      <c r="N369" t="s">
        <v>377</v>
      </c>
      <c r="O369" t="s">
        <v>378</v>
      </c>
      <c r="P369">
        <f>IF(Tabel1[[#This Row],[Beschikte productie per jaar '[MWh']]]&gt;14.25,1,0)</f>
        <v>0</v>
      </c>
      <c r="Q369" s="2" t="str">
        <f>VLOOKUP(Tabel1[[#This Row],[Plaats lokatie]],stadgem,4,0)</f>
        <v>Coevorden</v>
      </c>
    </row>
    <row r="370" spans="1:17" hidden="1" x14ac:dyDescent="0.25">
      <c r="A370" t="s">
        <v>820</v>
      </c>
      <c r="B370" t="s">
        <v>1086</v>
      </c>
      <c r="C370" t="s">
        <v>371</v>
      </c>
      <c r="D370" t="s">
        <v>822</v>
      </c>
      <c r="E370" t="s">
        <v>373</v>
      </c>
      <c r="F370" t="s">
        <v>373</v>
      </c>
      <c r="G370" t="s">
        <v>507</v>
      </c>
      <c r="H370" t="s">
        <v>508</v>
      </c>
      <c r="I370" t="s">
        <v>376</v>
      </c>
      <c r="J370" s="33">
        <v>1.4400000000000001E-3</v>
      </c>
      <c r="K370" s="33">
        <v>1.224</v>
      </c>
      <c r="L370">
        <v>15</v>
      </c>
      <c r="M370">
        <v>4918.0600000000004</v>
      </c>
      <c r="N370" t="s">
        <v>377</v>
      </c>
      <c r="O370" t="s">
        <v>378</v>
      </c>
      <c r="P370">
        <f>IF(Tabel1[[#This Row],[Beschikte productie per jaar '[MWh']]]&gt;14.25,1,0)</f>
        <v>0</v>
      </c>
      <c r="Q370" s="2" t="str">
        <f>VLOOKUP(Tabel1[[#This Row],[Plaats lokatie]],stadgem,4,0)</f>
        <v>Coevorden</v>
      </c>
    </row>
    <row r="371" spans="1:17" hidden="1" x14ac:dyDescent="0.25">
      <c r="A371" t="s">
        <v>820</v>
      </c>
      <c r="B371" t="s">
        <v>1087</v>
      </c>
      <c r="C371" t="s">
        <v>371</v>
      </c>
      <c r="D371" t="s">
        <v>822</v>
      </c>
      <c r="E371" t="s">
        <v>373</v>
      </c>
      <c r="F371" t="s">
        <v>373</v>
      </c>
      <c r="G371" t="s">
        <v>560</v>
      </c>
      <c r="H371" t="s">
        <v>393</v>
      </c>
      <c r="I371" t="s">
        <v>376</v>
      </c>
      <c r="J371" s="33">
        <v>7.4999999999999997E-3</v>
      </c>
      <c r="K371" s="33">
        <v>6.375</v>
      </c>
      <c r="L371">
        <v>15</v>
      </c>
      <c r="M371">
        <v>25344.9</v>
      </c>
      <c r="N371" t="s">
        <v>377</v>
      </c>
      <c r="O371" t="s">
        <v>378</v>
      </c>
      <c r="P371">
        <f>IF(Tabel1[[#This Row],[Beschikte productie per jaar '[MWh']]]&gt;14.25,1,0)</f>
        <v>0</v>
      </c>
      <c r="Q371" s="2" t="str">
        <f>VLOOKUP(Tabel1[[#This Row],[Plaats lokatie]],stadgem,4,0)</f>
        <v>Emmen</v>
      </c>
    </row>
    <row r="372" spans="1:17" hidden="1" x14ac:dyDescent="0.25">
      <c r="A372" t="s">
        <v>820</v>
      </c>
      <c r="B372" t="s">
        <v>1088</v>
      </c>
      <c r="C372" t="s">
        <v>371</v>
      </c>
      <c r="D372" t="s">
        <v>822</v>
      </c>
      <c r="E372" t="s">
        <v>951</v>
      </c>
      <c r="F372" t="s">
        <v>952</v>
      </c>
      <c r="G372" t="s">
        <v>953</v>
      </c>
      <c r="H372" t="s">
        <v>517</v>
      </c>
      <c r="I372" t="s">
        <v>376</v>
      </c>
      <c r="J372" s="33">
        <v>3.7799999999999999E-3</v>
      </c>
      <c r="K372" s="33">
        <v>3.2130000000000001</v>
      </c>
      <c r="L372">
        <v>15</v>
      </c>
      <c r="M372">
        <v>12910.44</v>
      </c>
      <c r="N372" t="s">
        <v>377</v>
      </c>
      <c r="O372" t="s">
        <v>378</v>
      </c>
      <c r="P372">
        <f>IF(Tabel1[[#This Row],[Beschikte productie per jaar '[MWh']]]&gt;14.25,1,0)</f>
        <v>0</v>
      </c>
      <c r="Q372" s="2" t="str">
        <f>VLOOKUP(Tabel1[[#This Row],[Plaats lokatie]],stadgem,4,0)</f>
        <v>Aa en Hunze</v>
      </c>
    </row>
    <row r="373" spans="1:17" hidden="1" x14ac:dyDescent="0.25">
      <c r="A373" t="s">
        <v>820</v>
      </c>
      <c r="B373" t="s">
        <v>1089</v>
      </c>
      <c r="C373" t="s">
        <v>371</v>
      </c>
      <c r="D373" t="s">
        <v>822</v>
      </c>
      <c r="E373" t="s">
        <v>373</v>
      </c>
      <c r="F373" t="s">
        <v>373</v>
      </c>
      <c r="G373" t="s">
        <v>553</v>
      </c>
      <c r="H373" t="s">
        <v>554</v>
      </c>
      <c r="I373" t="s">
        <v>376</v>
      </c>
      <c r="J373" s="33">
        <v>7.4999999999999997E-3</v>
      </c>
      <c r="K373" s="33">
        <v>6.375</v>
      </c>
      <c r="L373">
        <v>15</v>
      </c>
      <c r="M373">
        <v>25814.03</v>
      </c>
      <c r="N373" t="s">
        <v>377</v>
      </c>
      <c r="O373" t="s">
        <v>378</v>
      </c>
      <c r="P373">
        <f>IF(Tabel1[[#This Row],[Beschikte productie per jaar '[MWh']]]&gt;14.25,1,0)</f>
        <v>0</v>
      </c>
      <c r="Q373" s="2" t="str">
        <f>VLOOKUP(Tabel1[[#This Row],[Plaats lokatie]],stadgem,4,0)</f>
        <v>Borger-Odoorn</v>
      </c>
    </row>
    <row r="374" spans="1:17" x14ac:dyDescent="0.25">
      <c r="A374" t="s">
        <v>820</v>
      </c>
      <c r="B374" t="s">
        <v>1090</v>
      </c>
      <c r="C374" t="s">
        <v>371</v>
      </c>
      <c r="D374" t="s">
        <v>822</v>
      </c>
      <c r="E374" t="s">
        <v>373</v>
      </c>
      <c r="F374" t="s">
        <v>373</v>
      </c>
      <c r="G374" t="s">
        <v>1091</v>
      </c>
      <c r="H374" t="s">
        <v>740</v>
      </c>
      <c r="I374" t="s">
        <v>376</v>
      </c>
      <c r="J374" s="33">
        <v>3.3E-3</v>
      </c>
      <c r="K374" s="33">
        <v>2.8050000000000002</v>
      </c>
      <c r="L374">
        <v>15</v>
      </c>
      <c r="M374">
        <v>11265.39</v>
      </c>
      <c r="N374" t="s">
        <v>377</v>
      </c>
      <c r="O374" t="s">
        <v>378</v>
      </c>
      <c r="P374">
        <f>IF(Tabel1[[#This Row],[Beschikte productie per jaar '[MWh']]]&gt;14.25,1,0)</f>
        <v>0</v>
      </c>
      <c r="Q374" s="2" t="str">
        <f>VLOOKUP(Tabel1[[#This Row],[Plaats lokatie]],stadgem,4,0)</f>
        <v>Tynaarlo</v>
      </c>
    </row>
    <row r="375" spans="1:17" hidden="1" x14ac:dyDescent="0.25">
      <c r="A375" t="s">
        <v>820</v>
      </c>
      <c r="B375" t="s">
        <v>1092</v>
      </c>
      <c r="C375" t="s">
        <v>371</v>
      </c>
      <c r="D375" t="s">
        <v>822</v>
      </c>
      <c r="E375" t="s">
        <v>373</v>
      </c>
      <c r="F375" t="s">
        <v>373</v>
      </c>
      <c r="G375" t="s">
        <v>1093</v>
      </c>
      <c r="H375" t="s">
        <v>401</v>
      </c>
      <c r="I375" t="s">
        <v>376</v>
      </c>
      <c r="J375" s="33">
        <v>1.92E-3</v>
      </c>
      <c r="K375" s="33">
        <v>1.6320000000000001</v>
      </c>
      <c r="L375">
        <v>15</v>
      </c>
      <c r="M375">
        <v>6284.02</v>
      </c>
      <c r="N375" t="s">
        <v>377</v>
      </c>
      <c r="O375" t="s">
        <v>378</v>
      </c>
      <c r="P375">
        <f>IF(Tabel1[[#This Row],[Beschikte productie per jaar '[MWh']]]&gt;14.25,1,0)</f>
        <v>0</v>
      </c>
      <c r="Q375" s="2" t="str">
        <f>VLOOKUP(Tabel1[[#This Row],[Plaats lokatie]],stadgem,4,0)</f>
        <v>Assen</v>
      </c>
    </row>
    <row r="376" spans="1:17" x14ac:dyDescent="0.25">
      <c r="A376" t="s">
        <v>820</v>
      </c>
      <c r="B376" t="s">
        <v>1094</v>
      </c>
      <c r="C376" t="s">
        <v>371</v>
      </c>
      <c r="D376" t="s">
        <v>822</v>
      </c>
      <c r="E376" t="s">
        <v>373</v>
      </c>
      <c r="F376" t="s">
        <v>373</v>
      </c>
      <c r="G376" t="s">
        <v>739</v>
      </c>
      <c r="H376" t="s">
        <v>740</v>
      </c>
      <c r="I376" t="s">
        <v>376</v>
      </c>
      <c r="J376" s="33">
        <v>2.5000000000000001E-3</v>
      </c>
      <c r="K376" s="33">
        <v>2.125</v>
      </c>
      <c r="L376">
        <v>15</v>
      </c>
      <c r="M376">
        <v>8626</v>
      </c>
      <c r="N376" t="s">
        <v>377</v>
      </c>
      <c r="O376" t="s">
        <v>378</v>
      </c>
      <c r="P376">
        <f>IF(Tabel1[[#This Row],[Beschikte productie per jaar '[MWh']]]&gt;14.25,1,0)</f>
        <v>0</v>
      </c>
      <c r="Q376" s="2" t="str">
        <f>VLOOKUP(Tabel1[[#This Row],[Plaats lokatie]],stadgem,4,0)</f>
        <v>Tynaarlo</v>
      </c>
    </row>
    <row r="377" spans="1:17" hidden="1" x14ac:dyDescent="0.25">
      <c r="A377" t="s">
        <v>820</v>
      </c>
      <c r="B377" t="s">
        <v>1095</v>
      </c>
      <c r="C377" t="s">
        <v>371</v>
      </c>
      <c r="D377" t="s">
        <v>822</v>
      </c>
      <c r="E377" t="s">
        <v>373</v>
      </c>
      <c r="F377" t="s">
        <v>373</v>
      </c>
      <c r="G377" t="s">
        <v>1096</v>
      </c>
      <c r="H377" t="s">
        <v>1097</v>
      </c>
      <c r="I377" t="s">
        <v>376</v>
      </c>
      <c r="J377" s="33">
        <v>5.7600000000000004E-3</v>
      </c>
      <c r="K377" s="33">
        <v>4.8959999999999999</v>
      </c>
      <c r="L377">
        <v>15</v>
      </c>
      <c r="M377">
        <v>19625.87</v>
      </c>
      <c r="N377" t="s">
        <v>377</v>
      </c>
      <c r="O377" t="s">
        <v>378</v>
      </c>
      <c r="P377">
        <f>IF(Tabel1[[#This Row],[Beschikte productie per jaar '[MWh']]]&gt;14.25,1,0)</f>
        <v>0</v>
      </c>
      <c r="Q377" s="2" t="str">
        <f>VLOOKUP(Tabel1[[#This Row],[Plaats lokatie]],stadgem,4,0)</f>
        <v>Borger-Odoorn</v>
      </c>
    </row>
    <row r="378" spans="1:17" hidden="1" x14ac:dyDescent="0.25">
      <c r="A378" t="s">
        <v>820</v>
      </c>
      <c r="B378" t="s">
        <v>1098</v>
      </c>
      <c r="C378" t="s">
        <v>371</v>
      </c>
      <c r="D378" t="s">
        <v>822</v>
      </c>
      <c r="E378" t="s">
        <v>373</v>
      </c>
      <c r="F378" t="s">
        <v>373</v>
      </c>
      <c r="G378" t="s">
        <v>656</v>
      </c>
      <c r="H378" t="s">
        <v>657</v>
      </c>
      <c r="I378" t="s">
        <v>376</v>
      </c>
      <c r="J378" s="33">
        <v>2.5200000000000001E-3</v>
      </c>
      <c r="K378" s="33">
        <v>2.1420000000000003</v>
      </c>
      <c r="L378">
        <v>15</v>
      </c>
      <c r="M378">
        <v>8500.64</v>
      </c>
      <c r="N378" t="s">
        <v>377</v>
      </c>
      <c r="O378" t="s">
        <v>378</v>
      </c>
      <c r="P378">
        <f>IF(Tabel1[[#This Row],[Beschikte productie per jaar '[MWh']]]&gt;14.25,1,0)</f>
        <v>0</v>
      </c>
      <c r="Q378" s="2" t="str">
        <f>VLOOKUP(Tabel1[[#This Row],[Plaats lokatie]],stadgem,4,0)</f>
        <v>Westerveld</v>
      </c>
    </row>
    <row r="379" spans="1:17" hidden="1" x14ac:dyDescent="0.25">
      <c r="A379" t="s">
        <v>820</v>
      </c>
      <c r="B379" t="s">
        <v>1099</v>
      </c>
      <c r="C379" t="s">
        <v>371</v>
      </c>
      <c r="D379" t="s">
        <v>822</v>
      </c>
      <c r="E379" t="s">
        <v>373</v>
      </c>
      <c r="F379" t="s">
        <v>373</v>
      </c>
      <c r="G379" t="s">
        <v>546</v>
      </c>
      <c r="H379" t="s">
        <v>547</v>
      </c>
      <c r="I379" t="s">
        <v>376</v>
      </c>
      <c r="J379" s="33">
        <v>5.0400000000000002E-3</v>
      </c>
      <c r="K379" s="33">
        <v>4.2840000000000007</v>
      </c>
      <c r="L379">
        <v>15</v>
      </c>
      <c r="M379">
        <v>17139.21</v>
      </c>
      <c r="N379" t="s">
        <v>377</v>
      </c>
      <c r="O379" t="s">
        <v>378</v>
      </c>
      <c r="P379">
        <f>IF(Tabel1[[#This Row],[Beschikte productie per jaar '[MWh']]]&gt;14.25,1,0)</f>
        <v>0</v>
      </c>
      <c r="Q379" s="2" t="str">
        <f>VLOOKUP(Tabel1[[#This Row],[Plaats lokatie]],stadgem,4,0)</f>
        <v>Coevorden</v>
      </c>
    </row>
    <row r="380" spans="1:17" hidden="1" x14ac:dyDescent="0.25">
      <c r="A380" t="s">
        <v>820</v>
      </c>
      <c r="B380" t="s">
        <v>1100</v>
      </c>
      <c r="C380" t="s">
        <v>371</v>
      </c>
      <c r="D380" t="s">
        <v>822</v>
      </c>
      <c r="E380" t="s">
        <v>373</v>
      </c>
      <c r="F380" t="s">
        <v>373</v>
      </c>
      <c r="G380" t="s">
        <v>905</v>
      </c>
      <c r="H380" t="s">
        <v>906</v>
      </c>
      <c r="I380" t="s">
        <v>376</v>
      </c>
      <c r="J380" s="33">
        <v>7.4999999999999997E-3</v>
      </c>
      <c r="K380" s="33">
        <v>6.375</v>
      </c>
      <c r="L380">
        <v>15</v>
      </c>
      <c r="M380">
        <v>25806</v>
      </c>
      <c r="N380" t="s">
        <v>377</v>
      </c>
      <c r="O380" t="s">
        <v>378</v>
      </c>
      <c r="P380">
        <f>IF(Tabel1[[#This Row],[Beschikte productie per jaar '[MWh']]]&gt;14.25,1,0)</f>
        <v>0</v>
      </c>
      <c r="Q380" s="2" t="str">
        <f>VLOOKUP(Tabel1[[#This Row],[Plaats lokatie]],stadgem,4,0)</f>
        <v>Aa en Hunze</v>
      </c>
    </row>
    <row r="381" spans="1:17" hidden="1" x14ac:dyDescent="0.25">
      <c r="A381" t="s">
        <v>820</v>
      </c>
      <c r="B381" t="s">
        <v>1101</v>
      </c>
      <c r="C381" t="s">
        <v>371</v>
      </c>
      <c r="D381" t="s">
        <v>822</v>
      </c>
      <c r="E381" t="s">
        <v>373</v>
      </c>
      <c r="F381" t="s">
        <v>373</v>
      </c>
      <c r="G381" t="s">
        <v>783</v>
      </c>
      <c r="H381" t="s">
        <v>784</v>
      </c>
      <c r="I381" t="s">
        <v>376</v>
      </c>
      <c r="J381" s="33">
        <v>7.5599999999999999E-3</v>
      </c>
      <c r="K381" s="33">
        <v>6.375</v>
      </c>
      <c r="L381">
        <v>15</v>
      </c>
      <c r="M381">
        <v>25552.11</v>
      </c>
      <c r="N381" t="s">
        <v>377</v>
      </c>
      <c r="O381" t="s">
        <v>378</v>
      </c>
      <c r="P381">
        <f>IF(Tabel1[[#This Row],[Beschikte productie per jaar '[MWh']]]&gt;14.25,1,0)</f>
        <v>0</v>
      </c>
      <c r="Q381" s="2" t="str">
        <f>VLOOKUP(Tabel1[[#This Row],[Plaats lokatie]],stadgem,4,0)</f>
        <v>Noordenveld</v>
      </c>
    </row>
    <row r="382" spans="1:17" hidden="1" x14ac:dyDescent="0.25">
      <c r="A382" t="s">
        <v>820</v>
      </c>
      <c r="B382" t="s">
        <v>1102</v>
      </c>
      <c r="C382" t="s">
        <v>371</v>
      </c>
      <c r="D382" t="s">
        <v>822</v>
      </c>
      <c r="E382" t="s">
        <v>373</v>
      </c>
      <c r="F382" t="s">
        <v>373</v>
      </c>
      <c r="G382" t="s">
        <v>471</v>
      </c>
      <c r="H382" t="s">
        <v>472</v>
      </c>
      <c r="I382" t="s">
        <v>376</v>
      </c>
      <c r="J382" s="33">
        <v>5.8999999999999999E-3</v>
      </c>
      <c r="K382" s="33">
        <v>5.0149999999999997</v>
      </c>
      <c r="L382">
        <v>15</v>
      </c>
      <c r="M382">
        <v>20155.830000000002</v>
      </c>
      <c r="N382" t="s">
        <v>377</v>
      </c>
      <c r="O382" t="s">
        <v>378</v>
      </c>
      <c r="P382">
        <f>IF(Tabel1[[#This Row],[Beschikte productie per jaar '[MWh']]]&gt;14.25,1,0)</f>
        <v>0</v>
      </c>
      <c r="Q382" s="2" t="str">
        <f>VLOOKUP(Tabel1[[#This Row],[Plaats lokatie]],stadgem,4,0)</f>
        <v>Coevorden</v>
      </c>
    </row>
    <row r="383" spans="1:17" hidden="1" x14ac:dyDescent="0.25">
      <c r="A383" t="s">
        <v>820</v>
      </c>
      <c r="B383" t="s">
        <v>1103</v>
      </c>
      <c r="C383" t="s">
        <v>371</v>
      </c>
      <c r="D383" t="s">
        <v>822</v>
      </c>
      <c r="E383" t="s">
        <v>373</v>
      </c>
      <c r="F383" t="s">
        <v>373</v>
      </c>
      <c r="G383" t="s">
        <v>588</v>
      </c>
      <c r="H383" t="s">
        <v>589</v>
      </c>
      <c r="I383" t="s">
        <v>376</v>
      </c>
      <c r="J383" s="33">
        <v>7.4999999999999997E-3</v>
      </c>
      <c r="K383" s="33">
        <v>6.375</v>
      </c>
      <c r="L383">
        <v>15</v>
      </c>
      <c r="M383">
        <v>25559.5</v>
      </c>
      <c r="N383" t="s">
        <v>377</v>
      </c>
      <c r="O383" t="s">
        <v>378</v>
      </c>
      <c r="P383">
        <f>IF(Tabel1[[#This Row],[Beschikte productie per jaar '[MWh']]]&gt;14.25,1,0)</f>
        <v>0</v>
      </c>
      <c r="Q383" s="2" t="str">
        <f>VLOOKUP(Tabel1[[#This Row],[Plaats lokatie]],stadgem,4,0)</f>
        <v>Emmen</v>
      </c>
    </row>
    <row r="384" spans="1:17" hidden="1" x14ac:dyDescent="0.25">
      <c r="A384" t="s">
        <v>820</v>
      </c>
      <c r="B384" t="s">
        <v>1104</v>
      </c>
      <c r="C384" t="s">
        <v>371</v>
      </c>
      <c r="D384" t="s">
        <v>822</v>
      </c>
      <c r="E384" t="s">
        <v>373</v>
      </c>
      <c r="F384" t="s">
        <v>373</v>
      </c>
      <c r="G384" t="s">
        <v>853</v>
      </c>
      <c r="H384" t="s">
        <v>854</v>
      </c>
      <c r="I384" t="s">
        <v>376</v>
      </c>
      <c r="J384" s="33">
        <v>5.5999999999999999E-3</v>
      </c>
      <c r="K384" s="33">
        <v>4.7600000000000007</v>
      </c>
      <c r="L384">
        <v>15</v>
      </c>
      <c r="M384">
        <v>19269.48</v>
      </c>
      <c r="N384" t="s">
        <v>377</v>
      </c>
      <c r="O384" t="s">
        <v>378</v>
      </c>
      <c r="P384">
        <f>IF(Tabel1[[#This Row],[Beschikte productie per jaar '[MWh']]]&gt;14.25,1,0)</f>
        <v>0</v>
      </c>
      <c r="Q384" s="2" t="str">
        <f>VLOOKUP(Tabel1[[#This Row],[Plaats lokatie]],stadgem,4,0)</f>
        <v>Westerveld</v>
      </c>
    </row>
    <row r="385" spans="1:17" hidden="1" x14ac:dyDescent="0.25">
      <c r="A385" t="s">
        <v>820</v>
      </c>
      <c r="B385" t="s">
        <v>1105</v>
      </c>
      <c r="C385" t="s">
        <v>371</v>
      </c>
      <c r="D385" t="s">
        <v>822</v>
      </c>
      <c r="E385" t="s">
        <v>1106</v>
      </c>
      <c r="F385" t="s">
        <v>440</v>
      </c>
      <c r="G385" t="s">
        <v>1107</v>
      </c>
      <c r="H385" t="s">
        <v>449</v>
      </c>
      <c r="I385" t="s">
        <v>376</v>
      </c>
      <c r="J385" s="33">
        <v>7.4999999999999997E-3</v>
      </c>
      <c r="K385" s="33">
        <v>6.375</v>
      </c>
      <c r="L385">
        <v>15</v>
      </c>
      <c r="M385">
        <v>25559.5</v>
      </c>
      <c r="N385" t="s">
        <v>377</v>
      </c>
      <c r="O385" t="s">
        <v>378</v>
      </c>
      <c r="P385">
        <f>IF(Tabel1[[#This Row],[Beschikte productie per jaar '[MWh']]]&gt;14.25,1,0)</f>
        <v>0</v>
      </c>
      <c r="Q385" s="2" t="str">
        <f>VLOOKUP(Tabel1[[#This Row],[Plaats lokatie]],stadgem,4,0)</f>
        <v>Westerveld</v>
      </c>
    </row>
    <row r="386" spans="1:17" hidden="1" x14ac:dyDescent="0.25">
      <c r="A386" t="s">
        <v>820</v>
      </c>
      <c r="B386" t="s">
        <v>1108</v>
      </c>
      <c r="C386" t="s">
        <v>371</v>
      </c>
      <c r="D386" t="s">
        <v>822</v>
      </c>
      <c r="E386" t="s">
        <v>373</v>
      </c>
      <c r="F386" t="s">
        <v>373</v>
      </c>
      <c r="G386" t="s">
        <v>637</v>
      </c>
      <c r="H386" t="s">
        <v>638</v>
      </c>
      <c r="I386" t="s">
        <v>376</v>
      </c>
      <c r="J386" s="33">
        <v>7.4999999999999997E-3</v>
      </c>
      <c r="K386" s="33">
        <v>6.375</v>
      </c>
      <c r="L386">
        <v>15</v>
      </c>
      <c r="M386">
        <v>25415</v>
      </c>
      <c r="N386" t="s">
        <v>377</v>
      </c>
      <c r="O386" t="s">
        <v>378</v>
      </c>
      <c r="P386">
        <f>IF(Tabel1[[#This Row],[Beschikte productie per jaar '[MWh']]]&gt;14.25,1,0)</f>
        <v>0</v>
      </c>
      <c r="Q386" s="2" t="str">
        <f>VLOOKUP(Tabel1[[#This Row],[Plaats lokatie]],stadgem,4,0)</f>
        <v>Midden-Drenthe</v>
      </c>
    </row>
    <row r="387" spans="1:17" hidden="1" x14ac:dyDescent="0.25">
      <c r="A387" t="s">
        <v>820</v>
      </c>
      <c r="B387" t="s">
        <v>1109</v>
      </c>
      <c r="C387" t="s">
        <v>371</v>
      </c>
      <c r="D387" t="s">
        <v>822</v>
      </c>
      <c r="E387" t="s">
        <v>1070</v>
      </c>
      <c r="F387" t="s">
        <v>1110</v>
      </c>
      <c r="G387" t="s">
        <v>1072</v>
      </c>
      <c r="H387" t="s">
        <v>401</v>
      </c>
      <c r="I387" t="s">
        <v>376</v>
      </c>
      <c r="J387" s="33">
        <v>7.5599999999999999E-3</v>
      </c>
      <c r="K387" s="33">
        <v>6.375</v>
      </c>
      <c r="L387">
        <v>15</v>
      </c>
      <c r="M387">
        <v>25559.5</v>
      </c>
      <c r="N387" t="s">
        <v>377</v>
      </c>
      <c r="O387" t="s">
        <v>378</v>
      </c>
      <c r="P387">
        <f>IF(Tabel1[[#This Row],[Beschikte productie per jaar '[MWh']]]&gt;14.25,1,0)</f>
        <v>0</v>
      </c>
      <c r="Q387" s="2" t="str">
        <f>VLOOKUP(Tabel1[[#This Row],[Plaats lokatie]],stadgem,4,0)</f>
        <v>Assen</v>
      </c>
    </row>
    <row r="388" spans="1:17" hidden="1" x14ac:dyDescent="0.25">
      <c r="A388" t="s">
        <v>820</v>
      </c>
      <c r="B388" t="s">
        <v>1111</v>
      </c>
      <c r="C388" t="s">
        <v>371</v>
      </c>
      <c r="D388" t="s">
        <v>822</v>
      </c>
      <c r="E388" t="s">
        <v>373</v>
      </c>
      <c r="F388" t="s">
        <v>373</v>
      </c>
      <c r="G388" t="s">
        <v>856</v>
      </c>
      <c r="H388" t="s">
        <v>857</v>
      </c>
      <c r="I388" t="s">
        <v>376</v>
      </c>
      <c r="J388" s="33">
        <v>7.5599999999999999E-3</v>
      </c>
      <c r="K388" s="33">
        <v>6.2687333333333335</v>
      </c>
      <c r="L388">
        <v>15</v>
      </c>
      <c r="M388">
        <v>25572.37</v>
      </c>
      <c r="N388" t="s">
        <v>377</v>
      </c>
      <c r="O388" t="s">
        <v>378</v>
      </c>
      <c r="P388">
        <f>IF(Tabel1[[#This Row],[Beschikte productie per jaar '[MWh']]]&gt;14.25,1,0)</f>
        <v>0</v>
      </c>
      <c r="Q388" s="2" t="str">
        <f>VLOOKUP(Tabel1[[#This Row],[Plaats lokatie]],stadgem,4,0)</f>
        <v>Meppel</v>
      </c>
    </row>
    <row r="389" spans="1:17" hidden="1" x14ac:dyDescent="0.25">
      <c r="A389" t="s">
        <v>820</v>
      </c>
      <c r="B389" t="s">
        <v>1112</v>
      </c>
      <c r="C389" t="s">
        <v>371</v>
      </c>
      <c r="D389" t="s">
        <v>822</v>
      </c>
      <c r="E389" t="s">
        <v>373</v>
      </c>
      <c r="F389" t="s">
        <v>373</v>
      </c>
      <c r="G389" t="s">
        <v>527</v>
      </c>
      <c r="H389" t="s">
        <v>401</v>
      </c>
      <c r="I389" t="s">
        <v>376</v>
      </c>
      <c r="J389" s="33">
        <v>3.5000000000000001E-3</v>
      </c>
      <c r="K389" s="33">
        <v>2.9750000000000001</v>
      </c>
      <c r="L389">
        <v>15</v>
      </c>
      <c r="M389">
        <v>11905.17</v>
      </c>
      <c r="N389" t="s">
        <v>377</v>
      </c>
      <c r="O389" t="s">
        <v>378</v>
      </c>
      <c r="P389">
        <f>IF(Tabel1[[#This Row],[Beschikte productie per jaar '[MWh']]]&gt;14.25,1,0)</f>
        <v>0</v>
      </c>
      <c r="Q389" s="2" t="str">
        <f>VLOOKUP(Tabel1[[#This Row],[Plaats lokatie]],stadgem,4,0)</f>
        <v>Assen</v>
      </c>
    </row>
    <row r="390" spans="1:17" hidden="1" x14ac:dyDescent="0.25">
      <c r="A390" t="s">
        <v>820</v>
      </c>
      <c r="B390" t="s">
        <v>1113</v>
      </c>
      <c r="C390" t="s">
        <v>371</v>
      </c>
      <c r="D390" t="s">
        <v>822</v>
      </c>
      <c r="E390" t="s">
        <v>373</v>
      </c>
      <c r="F390" t="s">
        <v>373</v>
      </c>
      <c r="G390" t="s">
        <v>471</v>
      </c>
      <c r="H390" t="s">
        <v>472</v>
      </c>
      <c r="I390" t="s">
        <v>376</v>
      </c>
      <c r="J390" s="33">
        <v>3.2200000000000002E-3</v>
      </c>
      <c r="K390" s="33">
        <v>2.7370000000000001</v>
      </c>
      <c r="L390">
        <v>15</v>
      </c>
      <c r="M390">
        <v>10967.52</v>
      </c>
      <c r="N390" t="s">
        <v>377</v>
      </c>
      <c r="O390" t="s">
        <v>378</v>
      </c>
      <c r="P390">
        <f>IF(Tabel1[[#This Row],[Beschikte productie per jaar '[MWh']]]&gt;14.25,1,0)</f>
        <v>0</v>
      </c>
      <c r="Q390" s="2" t="str">
        <f>VLOOKUP(Tabel1[[#This Row],[Plaats lokatie]],stadgem,4,0)</f>
        <v>Coevorden</v>
      </c>
    </row>
    <row r="391" spans="1:17" hidden="1" x14ac:dyDescent="0.25">
      <c r="A391" t="s">
        <v>820</v>
      </c>
      <c r="B391" t="s">
        <v>1114</v>
      </c>
      <c r="C391" t="s">
        <v>371</v>
      </c>
      <c r="D391" t="s">
        <v>822</v>
      </c>
      <c r="E391" t="s">
        <v>373</v>
      </c>
      <c r="F391" t="s">
        <v>373</v>
      </c>
      <c r="G391" t="s">
        <v>1093</v>
      </c>
      <c r="H391" t="s">
        <v>401</v>
      </c>
      <c r="I391" t="s">
        <v>376</v>
      </c>
      <c r="J391" s="33">
        <v>4.62E-3</v>
      </c>
      <c r="K391" s="33">
        <v>3.927</v>
      </c>
      <c r="L391">
        <v>15</v>
      </c>
      <c r="M391">
        <v>15654.25</v>
      </c>
      <c r="N391" t="s">
        <v>377</v>
      </c>
      <c r="O391" t="s">
        <v>378</v>
      </c>
      <c r="P391">
        <f>IF(Tabel1[[#This Row],[Beschikte productie per jaar '[MWh']]]&gt;14.25,1,0)</f>
        <v>0</v>
      </c>
      <c r="Q391" s="2" t="str">
        <f>VLOOKUP(Tabel1[[#This Row],[Plaats lokatie]],stadgem,4,0)</f>
        <v>Assen</v>
      </c>
    </row>
    <row r="392" spans="1:17" x14ac:dyDescent="0.25">
      <c r="A392" t="s">
        <v>820</v>
      </c>
      <c r="B392" t="s">
        <v>1115</v>
      </c>
      <c r="C392" t="s">
        <v>371</v>
      </c>
      <c r="D392" t="s">
        <v>822</v>
      </c>
      <c r="E392" t="s">
        <v>373</v>
      </c>
      <c r="F392" t="s">
        <v>373</v>
      </c>
      <c r="G392" t="s">
        <v>1116</v>
      </c>
      <c r="H392" t="s">
        <v>454</v>
      </c>
      <c r="I392" t="s">
        <v>376</v>
      </c>
      <c r="J392" s="33">
        <v>6.3299999999999997E-3</v>
      </c>
      <c r="K392" s="33">
        <v>5.1717333333333331</v>
      </c>
      <c r="L392">
        <v>15</v>
      </c>
      <c r="M392">
        <v>21947.919999999998</v>
      </c>
      <c r="N392" t="s">
        <v>377</v>
      </c>
      <c r="O392" t="s">
        <v>378</v>
      </c>
      <c r="P392">
        <f>IF(Tabel1[[#This Row],[Beschikte productie per jaar '[MWh']]]&gt;14.25,1,0)</f>
        <v>0</v>
      </c>
      <c r="Q392" s="2" t="str">
        <f>VLOOKUP(Tabel1[[#This Row],[Plaats lokatie]],stadgem,4,0)</f>
        <v>Tynaarlo</v>
      </c>
    </row>
    <row r="393" spans="1:17" hidden="1" x14ac:dyDescent="0.25">
      <c r="A393" t="s">
        <v>820</v>
      </c>
      <c r="B393" t="s">
        <v>1117</v>
      </c>
      <c r="C393" t="s">
        <v>371</v>
      </c>
      <c r="D393" t="s">
        <v>822</v>
      </c>
      <c r="E393" t="s">
        <v>373</v>
      </c>
      <c r="F393" t="s">
        <v>373</v>
      </c>
      <c r="G393" t="s">
        <v>540</v>
      </c>
      <c r="H393" t="s">
        <v>389</v>
      </c>
      <c r="I393" t="s">
        <v>376</v>
      </c>
      <c r="J393" s="33">
        <v>2.1199999999999999E-3</v>
      </c>
      <c r="K393" s="33">
        <v>1.802</v>
      </c>
      <c r="L393">
        <v>15</v>
      </c>
      <c r="M393">
        <v>7020.03</v>
      </c>
      <c r="N393" t="s">
        <v>377</v>
      </c>
      <c r="O393" t="s">
        <v>378</v>
      </c>
      <c r="P393">
        <f>IF(Tabel1[[#This Row],[Beschikte productie per jaar '[MWh']]]&gt;14.25,1,0)</f>
        <v>0</v>
      </c>
      <c r="Q393" s="2" t="str">
        <f>VLOOKUP(Tabel1[[#This Row],[Plaats lokatie]],stadgem,4,0)</f>
        <v>Emmen</v>
      </c>
    </row>
    <row r="394" spans="1:17" hidden="1" x14ac:dyDescent="0.25">
      <c r="A394" t="s">
        <v>820</v>
      </c>
      <c r="B394" t="s">
        <v>1118</v>
      </c>
      <c r="C394" t="s">
        <v>371</v>
      </c>
      <c r="D394" t="s">
        <v>822</v>
      </c>
      <c r="E394" t="s">
        <v>373</v>
      </c>
      <c r="F394" t="s">
        <v>373</v>
      </c>
      <c r="G394" t="s">
        <v>421</v>
      </c>
      <c r="H394" t="s">
        <v>422</v>
      </c>
      <c r="I394" t="s">
        <v>376</v>
      </c>
      <c r="J394" s="33">
        <v>3.96E-3</v>
      </c>
      <c r="K394" s="33">
        <v>3.3660000000000001</v>
      </c>
      <c r="L394">
        <v>15</v>
      </c>
      <c r="M394">
        <v>13427.41</v>
      </c>
      <c r="N394" t="s">
        <v>377</v>
      </c>
      <c r="O394" t="s">
        <v>378</v>
      </c>
      <c r="P394">
        <f>IF(Tabel1[[#This Row],[Beschikte productie per jaar '[MWh']]]&gt;14.25,1,0)</f>
        <v>0</v>
      </c>
      <c r="Q394" s="2" t="str">
        <f>VLOOKUP(Tabel1[[#This Row],[Plaats lokatie]],stadgem,4,0)</f>
        <v>De Wolden</v>
      </c>
    </row>
    <row r="395" spans="1:17" hidden="1" x14ac:dyDescent="0.25">
      <c r="A395" t="s">
        <v>820</v>
      </c>
      <c r="B395" t="s">
        <v>1119</v>
      </c>
      <c r="C395" t="s">
        <v>371</v>
      </c>
      <c r="D395" t="s">
        <v>822</v>
      </c>
      <c r="E395" t="s">
        <v>373</v>
      </c>
      <c r="F395" t="s">
        <v>373</v>
      </c>
      <c r="G395" t="s">
        <v>981</v>
      </c>
      <c r="H395" t="s">
        <v>401</v>
      </c>
      <c r="I395" t="s">
        <v>376</v>
      </c>
      <c r="J395" s="33">
        <v>2.5200000000000001E-3</v>
      </c>
      <c r="K395" s="33">
        <v>2.1420000000000003</v>
      </c>
      <c r="L395">
        <v>15</v>
      </c>
      <c r="M395">
        <v>8392.7000000000007</v>
      </c>
      <c r="N395" t="s">
        <v>377</v>
      </c>
      <c r="O395" t="s">
        <v>378</v>
      </c>
      <c r="P395">
        <f>IF(Tabel1[[#This Row],[Beschikte productie per jaar '[MWh']]]&gt;14.25,1,0)</f>
        <v>0</v>
      </c>
      <c r="Q395" s="2" t="str">
        <f>VLOOKUP(Tabel1[[#This Row],[Plaats lokatie]],stadgem,4,0)</f>
        <v>Assen</v>
      </c>
    </row>
    <row r="396" spans="1:17" hidden="1" x14ac:dyDescent="0.25">
      <c r="A396" t="s">
        <v>820</v>
      </c>
      <c r="B396" t="s">
        <v>1120</v>
      </c>
      <c r="C396" t="s">
        <v>371</v>
      </c>
      <c r="D396" t="s">
        <v>822</v>
      </c>
      <c r="E396" t="s">
        <v>373</v>
      </c>
      <c r="F396" t="s">
        <v>373</v>
      </c>
      <c r="G396" t="s">
        <v>968</v>
      </c>
      <c r="H396" t="s">
        <v>969</v>
      </c>
      <c r="I396" t="s">
        <v>376</v>
      </c>
      <c r="J396" s="33">
        <v>7.4999999999999997E-3</v>
      </c>
      <c r="K396" s="33">
        <v>6.375</v>
      </c>
      <c r="L396">
        <v>15</v>
      </c>
      <c r="M396">
        <v>25680.16</v>
      </c>
      <c r="N396" t="s">
        <v>377</v>
      </c>
      <c r="O396" t="s">
        <v>378</v>
      </c>
      <c r="P396">
        <f>IF(Tabel1[[#This Row],[Beschikte productie per jaar '[MWh']]]&gt;14.25,1,0)</f>
        <v>0</v>
      </c>
      <c r="Q396" s="2" t="str">
        <f>VLOOKUP(Tabel1[[#This Row],[Plaats lokatie]],stadgem,4,0)</f>
        <v>Borger-Odoorn</v>
      </c>
    </row>
    <row r="397" spans="1:17" hidden="1" x14ac:dyDescent="0.25">
      <c r="A397" t="s">
        <v>820</v>
      </c>
      <c r="B397" t="s">
        <v>1121</v>
      </c>
      <c r="C397" t="s">
        <v>371</v>
      </c>
      <c r="D397" t="s">
        <v>822</v>
      </c>
      <c r="E397" t="s">
        <v>1122</v>
      </c>
      <c r="F397" t="s">
        <v>914</v>
      </c>
      <c r="G397" t="s">
        <v>915</v>
      </c>
      <c r="H397" t="s">
        <v>916</v>
      </c>
      <c r="I397" t="s">
        <v>376</v>
      </c>
      <c r="J397" s="33">
        <v>7.4999999999999997E-3</v>
      </c>
      <c r="K397" s="33">
        <v>6.375</v>
      </c>
      <c r="L397">
        <v>15</v>
      </c>
      <c r="M397">
        <v>25730.82</v>
      </c>
      <c r="N397" t="s">
        <v>377</v>
      </c>
      <c r="O397" t="s">
        <v>378</v>
      </c>
      <c r="P397">
        <f>IF(Tabel1[[#This Row],[Beschikte productie per jaar '[MWh']]]&gt;14.25,1,0)</f>
        <v>0</v>
      </c>
      <c r="Q397" s="2" t="str">
        <f>VLOOKUP(Tabel1[[#This Row],[Plaats lokatie]],stadgem,4,0)</f>
        <v>Midden-Drenthe</v>
      </c>
    </row>
    <row r="398" spans="1:17" hidden="1" x14ac:dyDescent="0.25">
      <c r="A398" t="s">
        <v>820</v>
      </c>
      <c r="B398" t="s">
        <v>1123</v>
      </c>
      <c r="C398" t="s">
        <v>371</v>
      </c>
      <c r="D398" t="s">
        <v>822</v>
      </c>
      <c r="E398" t="s">
        <v>373</v>
      </c>
      <c r="F398" t="s">
        <v>373</v>
      </c>
      <c r="G398" t="s">
        <v>975</v>
      </c>
      <c r="H398" t="s">
        <v>976</v>
      </c>
      <c r="I398" t="s">
        <v>376</v>
      </c>
      <c r="J398" s="33">
        <v>8.0000000000000002E-3</v>
      </c>
      <c r="K398" s="33">
        <v>6.375</v>
      </c>
      <c r="L398">
        <v>15</v>
      </c>
      <c r="M398">
        <v>25069.29</v>
      </c>
      <c r="N398" t="s">
        <v>377</v>
      </c>
      <c r="O398" t="s">
        <v>378</v>
      </c>
      <c r="P398">
        <f>IF(Tabel1[[#This Row],[Beschikte productie per jaar '[MWh']]]&gt;14.25,1,0)</f>
        <v>0</v>
      </c>
      <c r="Q398" s="2" t="str">
        <f>VLOOKUP(Tabel1[[#This Row],[Plaats lokatie]],stadgem,4,0)</f>
        <v>Westerveld</v>
      </c>
    </row>
    <row r="399" spans="1:17" hidden="1" x14ac:dyDescent="0.25">
      <c r="A399" t="s">
        <v>820</v>
      </c>
      <c r="B399" t="s">
        <v>1124</v>
      </c>
      <c r="C399" t="s">
        <v>371</v>
      </c>
      <c r="D399" t="s">
        <v>822</v>
      </c>
      <c r="E399" t="s">
        <v>373</v>
      </c>
      <c r="F399" t="s">
        <v>373</v>
      </c>
      <c r="G399" t="s">
        <v>1125</v>
      </c>
      <c r="H399" t="s">
        <v>401</v>
      </c>
      <c r="I399" t="s">
        <v>376</v>
      </c>
      <c r="J399" s="33">
        <v>5.4599999999999996E-3</v>
      </c>
      <c r="K399" s="33">
        <v>4.641</v>
      </c>
      <c r="L399">
        <v>15</v>
      </c>
      <c r="M399">
        <v>18686.89</v>
      </c>
      <c r="N399" t="s">
        <v>377</v>
      </c>
      <c r="O399" t="s">
        <v>378</v>
      </c>
      <c r="P399">
        <f>IF(Tabel1[[#This Row],[Beschikte productie per jaar '[MWh']]]&gt;14.25,1,0)</f>
        <v>0</v>
      </c>
      <c r="Q399" s="2" t="str">
        <f>VLOOKUP(Tabel1[[#This Row],[Plaats lokatie]],stadgem,4,0)</f>
        <v>Assen</v>
      </c>
    </row>
    <row r="400" spans="1:17" hidden="1" x14ac:dyDescent="0.25">
      <c r="A400" t="s">
        <v>820</v>
      </c>
      <c r="B400" t="s">
        <v>1126</v>
      </c>
      <c r="C400" t="s">
        <v>371</v>
      </c>
      <c r="D400" t="s">
        <v>822</v>
      </c>
      <c r="E400" t="s">
        <v>373</v>
      </c>
      <c r="F400" t="s">
        <v>373</v>
      </c>
      <c r="G400" t="s">
        <v>994</v>
      </c>
      <c r="H400" t="s">
        <v>995</v>
      </c>
      <c r="I400" t="s">
        <v>376</v>
      </c>
      <c r="J400" s="33">
        <v>7.4999999999999997E-3</v>
      </c>
      <c r="K400" s="33">
        <v>6.375</v>
      </c>
      <c r="L400">
        <v>15</v>
      </c>
      <c r="M400">
        <v>25797.97</v>
      </c>
      <c r="N400" t="s">
        <v>377</v>
      </c>
      <c r="O400" t="s">
        <v>378</v>
      </c>
      <c r="P400">
        <f>IF(Tabel1[[#This Row],[Beschikte productie per jaar '[MWh']]]&gt;14.25,1,0)</f>
        <v>0</v>
      </c>
      <c r="Q400" s="2" t="str">
        <f>VLOOKUP(Tabel1[[#This Row],[Plaats lokatie]],stadgem,4,0)</f>
        <v>Midden-Drenthe</v>
      </c>
    </row>
    <row r="401" spans="1:17" hidden="1" x14ac:dyDescent="0.25">
      <c r="A401" t="s">
        <v>820</v>
      </c>
      <c r="B401" t="s">
        <v>1127</v>
      </c>
      <c r="C401" t="s">
        <v>371</v>
      </c>
      <c r="D401" t="s">
        <v>822</v>
      </c>
      <c r="E401" t="s">
        <v>373</v>
      </c>
      <c r="F401" t="s">
        <v>373</v>
      </c>
      <c r="G401" t="s">
        <v>905</v>
      </c>
      <c r="H401" t="s">
        <v>906</v>
      </c>
      <c r="I401" t="s">
        <v>376</v>
      </c>
      <c r="J401" s="33">
        <v>7.5599999999999999E-3</v>
      </c>
      <c r="K401" s="33">
        <v>6.375</v>
      </c>
      <c r="L401">
        <v>15</v>
      </c>
      <c r="M401">
        <v>25587.5</v>
      </c>
      <c r="N401" t="s">
        <v>377</v>
      </c>
      <c r="O401" t="s">
        <v>378</v>
      </c>
      <c r="P401">
        <f>IF(Tabel1[[#This Row],[Beschikte productie per jaar '[MWh']]]&gt;14.25,1,0)</f>
        <v>0</v>
      </c>
      <c r="Q401" s="2" t="str">
        <f>VLOOKUP(Tabel1[[#This Row],[Plaats lokatie]],stadgem,4,0)</f>
        <v>Aa en Hunze</v>
      </c>
    </row>
    <row r="402" spans="1:17" hidden="1" x14ac:dyDescent="0.25">
      <c r="A402" t="s">
        <v>820</v>
      </c>
      <c r="B402" t="s">
        <v>1128</v>
      </c>
      <c r="C402" t="s">
        <v>371</v>
      </c>
      <c r="D402" t="s">
        <v>822</v>
      </c>
      <c r="E402" t="s">
        <v>373</v>
      </c>
      <c r="F402" t="s">
        <v>373</v>
      </c>
      <c r="G402" t="s">
        <v>427</v>
      </c>
      <c r="H402" t="s">
        <v>428</v>
      </c>
      <c r="I402" t="s">
        <v>376</v>
      </c>
      <c r="J402" s="33">
        <v>2.2950000000000002E-3</v>
      </c>
      <c r="K402" s="33">
        <v>1.9510000000000001</v>
      </c>
      <c r="L402">
        <v>15</v>
      </c>
      <c r="M402">
        <v>7840.25</v>
      </c>
      <c r="N402" t="s">
        <v>377</v>
      </c>
      <c r="O402" t="s">
        <v>378</v>
      </c>
      <c r="P402">
        <f>IF(Tabel1[[#This Row],[Beschikte productie per jaar '[MWh']]]&gt;14.25,1,0)</f>
        <v>0</v>
      </c>
      <c r="Q402" s="2" t="str">
        <f>VLOOKUP(Tabel1[[#This Row],[Plaats lokatie]],stadgem,4,0)</f>
        <v>Emmen</v>
      </c>
    </row>
    <row r="403" spans="1:17" hidden="1" x14ac:dyDescent="0.25">
      <c r="A403" t="s">
        <v>820</v>
      </c>
      <c r="B403" t="s">
        <v>1129</v>
      </c>
      <c r="C403" t="s">
        <v>371</v>
      </c>
      <c r="D403" t="s">
        <v>822</v>
      </c>
      <c r="E403" t="s">
        <v>373</v>
      </c>
      <c r="F403" t="s">
        <v>373</v>
      </c>
      <c r="G403" t="s">
        <v>529</v>
      </c>
      <c r="H403" t="s">
        <v>530</v>
      </c>
      <c r="I403" t="s">
        <v>376</v>
      </c>
      <c r="J403" s="33">
        <v>7.4999999999999997E-3</v>
      </c>
      <c r="K403" s="33">
        <v>6.375</v>
      </c>
      <c r="L403">
        <v>15</v>
      </c>
      <c r="M403">
        <v>25656.32</v>
      </c>
      <c r="N403" t="s">
        <v>377</v>
      </c>
      <c r="O403" t="s">
        <v>378</v>
      </c>
      <c r="P403">
        <f>IF(Tabel1[[#This Row],[Beschikte productie per jaar '[MWh']]]&gt;14.25,1,0)</f>
        <v>0</v>
      </c>
      <c r="Q403" s="2" t="str">
        <f>VLOOKUP(Tabel1[[#This Row],[Plaats lokatie]],stadgem,4,0)</f>
        <v>Aa en Hunze</v>
      </c>
    </row>
    <row r="404" spans="1:17" hidden="1" x14ac:dyDescent="0.25">
      <c r="A404" t="s">
        <v>820</v>
      </c>
      <c r="B404" t="s">
        <v>1130</v>
      </c>
      <c r="C404" t="s">
        <v>371</v>
      </c>
      <c r="D404" t="s">
        <v>822</v>
      </c>
      <c r="E404" t="s">
        <v>1037</v>
      </c>
      <c r="F404" t="s">
        <v>1038</v>
      </c>
      <c r="G404" t="s">
        <v>1039</v>
      </c>
      <c r="H404" t="s">
        <v>543</v>
      </c>
      <c r="I404" t="s">
        <v>376</v>
      </c>
      <c r="J404" s="33">
        <v>7.4999999999999997E-3</v>
      </c>
      <c r="K404" s="33">
        <v>6.375</v>
      </c>
      <c r="L404">
        <v>15</v>
      </c>
      <c r="M404">
        <v>25688.19</v>
      </c>
      <c r="N404" t="s">
        <v>377</v>
      </c>
      <c r="O404" t="s">
        <v>378</v>
      </c>
      <c r="P404">
        <f>IF(Tabel1[[#This Row],[Beschikte productie per jaar '[MWh']]]&gt;14.25,1,0)</f>
        <v>0</v>
      </c>
      <c r="Q404" s="2" t="str">
        <f>VLOOKUP(Tabel1[[#This Row],[Plaats lokatie]],stadgem,4,0)</f>
        <v>Emmen</v>
      </c>
    </row>
    <row r="405" spans="1:17" hidden="1" x14ac:dyDescent="0.25">
      <c r="A405" t="s">
        <v>820</v>
      </c>
      <c r="B405" t="s">
        <v>1131</v>
      </c>
      <c r="C405" t="s">
        <v>371</v>
      </c>
      <c r="D405" t="s">
        <v>1132</v>
      </c>
      <c r="E405" t="s">
        <v>373</v>
      </c>
      <c r="F405" t="s">
        <v>373</v>
      </c>
      <c r="G405" t="s">
        <v>537</v>
      </c>
      <c r="H405" t="s">
        <v>469</v>
      </c>
      <c r="I405" t="s">
        <v>376</v>
      </c>
      <c r="J405" s="33">
        <v>2.2679999999999999E-2</v>
      </c>
      <c r="K405" s="33">
        <v>19.278000000000002</v>
      </c>
      <c r="L405">
        <v>15</v>
      </c>
      <c r="M405">
        <v>103717.94</v>
      </c>
      <c r="N405" t="s">
        <v>377</v>
      </c>
      <c r="O405" t="s">
        <v>378</v>
      </c>
      <c r="P405">
        <f>IF(Tabel1[[#This Row],[Beschikte productie per jaar '[MWh']]]&gt;14.25,1,0)</f>
        <v>1</v>
      </c>
      <c r="Q405" s="2" t="str">
        <f>VLOOKUP(Tabel1[[#This Row],[Plaats lokatie]],stadgem,4,0)</f>
        <v>Coevorden</v>
      </c>
    </row>
    <row r="406" spans="1:17" hidden="1" x14ac:dyDescent="0.25">
      <c r="A406" t="s">
        <v>820</v>
      </c>
      <c r="B406" t="s">
        <v>1133</v>
      </c>
      <c r="C406" t="s">
        <v>371</v>
      </c>
      <c r="D406" t="s">
        <v>1132</v>
      </c>
      <c r="E406" t="s">
        <v>373</v>
      </c>
      <c r="F406" t="s">
        <v>373</v>
      </c>
      <c r="G406" t="s">
        <v>1134</v>
      </c>
      <c r="H406" t="s">
        <v>1135</v>
      </c>
      <c r="I406" t="s">
        <v>376</v>
      </c>
      <c r="J406" s="33">
        <v>2.2679999999999999E-2</v>
      </c>
      <c r="K406" s="33">
        <v>19.278000000000002</v>
      </c>
      <c r="L406">
        <v>15</v>
      </c>
      <c r="M406">
        <v>100267.39</v>
      </c>
      <c r="N406" t="s">
        <v>377</v>
      </c>
      <c r="O406" t="s">
        <v>378</v>
      </c>
      <c r="P406">
        <f>IF(Tabel1[[#This Row],[Beschikte productie per jaar '[MWh']]]&gt;14.25,1,0)</f>
        <v>1</v>
      </c>
      <c r="Q406" s="2" t="str">
        <f>VLOOKUP(Tabel1[[#This Row],[Plaats lokatie]],stadgem,4,0)</f>
        <v>Aa en Hunze</v>
      </c>
    </row>
    <row r="407" spans="1:17" hidden="1" x14ac:dyDescent="0.25">
      <c r="A407" t="s">
        <v>820</v>
      </c>
      <c r="B407" t="s">
        <v>1136</v>
      </c>
      <c r="C407" t="s">
        <v>371</v>
      </c>
      <c r="D407" t="s">
        <v>1132</v>
      </c>
      <c r="E407" t="s">
        <v>373</v>
      </c>
      <c r="F407" t="s">
        <v>373</v>
      </c>
      <c r="G407" t="s">
        <v>769</v>
      </c>
      <c r="H407" t="s">
        <v>770</v>
      </c>
      <c r="I407" t="s">
        <v>376</v>
      </c>
      <c r="J407" s="33">
        <v>2.2679999999999999E-2</v>
      </c>
      <c r="K407" s="33">
        <v>19.063800000000001</v>
      </c>
      <c r="L407">
        <v>15</v>
      </c>
      <c r="M407">
        <v>102434.36</v>
      </c>
      <c r="N407" t="s">
        <v>377</v>
      </c>
      <c r="O407" t="s">
        <v>378</v>
      </c>
      <c r="P407">
        <f>IF(Tabel1[[#This Row],[Beschikte productie per jaar '[MWh']]]&gt;14.25,1,0)</f>
        <v>1</v>
      </c>
      <c r="Q407" s="2" t="str">
        <f>VLOOKUP(Tabel1[[#This Row],[Plaats lokatie]],stadgem,4,0)</f>
        <v>Coevorden</v>
      </c>
    </row>
    <row r="408" spans="1:17" hidden="1" x14ac:dyDescent="0.25">
      <c r="A408" t="s">
        <v>820</v>
      </c>
      <c r="B408" t="s">
        <v>1137</v>
      </c>
      <c r="C408" t="s">
        <v>371</v>
      </c>
      <c r="D408" t="s">
        <v>1132</v>
      </c>
      <c r="E408" t="s">
        <v>373</v>
      </c>
      <c r="F408" t="s">
        <v>373</v>
      </c>
      <c r="G408" t="s">
        <v>769</v>
      </c>
      <c r="H408" t="s">
        <v>770</v>
      </c>
      <c r="I408" t="s">
        <v>376</v>
      </c>
      <c r="J408" s="33">
        <v>2.2679999999999999E-2</v>
      </c>
      <c r="K408" s="33">
        <v>19.278000000000002</v>
      </c>
      <c r="L408">
        <v>15</v>
      </c>
      <c r="M408">
        <v>103286.94</v>
      </c>
      <c r="N408" t="s">
        <v>377</v>
      </c>
      <c r="O408" t="s">
        <v>378</v>
      </c>
      <c r="P408">
        <f>IF(Tabel1[[#This Row],[Beschikte productie per jaar '[MWh']]]&gt;14.25,1,0)</f>
        <v>1</v>
      </c>
      <c r="Q408" s="2" t="str">
        <f>VLOOKUP(Tabel1[[#This Row],[Plaats lokatie]],stadgem,4,0)</f>
        <v>Coevorden</v>
      </c>
    </row>
    <row r="409" spans="1:17" hidden="1" x14ac:dyDescent="0.25">
      <c r="A409" t="s">
        <v>820</v>
      </c>
      <c r="B409" t="s">
        <v>1138</v>
      </c>
      <c r="C409" t="s">
        <v>371</v>
      </c>
      <c r="D409" t="s">
        <v>1132</v>
      </c>
      <c r="E409" t="s">
        <v>373</v>
      </c>
      <c r="F409" t="s">
        <v>373</v>
      </c>
      <c r="G409" t="s">
        <v>641</v>
      </c>
      <c r="H409" t="s">
        <v>642</v>
      </c>
      <c r="I409" t="s">
        <v>376</v>
      </c>
      <c r="J409" s="33">
        <v>2.2679999999999999E-2</v>
      </c>
      <c r="K409" s="33">
        <v>19.278000000000002</v>
      </c>
      <c r="L409">
        <v>15</v>
      </c>
      <c r="M409">
        <v>104005.12</v>
      </c>
      <c r="N409" t="s">
        <v>377</v>
      </c>
      <c r="O409" t="s">
        <v>378</v>
      </c>
      <c r="P409">
        <f>IF(Tabel1[[#This Row],[Beschikte productie per jaar '[MWh']]]&gt;14.25,1,0)</f>
        <v>1</v>
      </c>
      <c r="Q409" s="2" t="str">
        <f>VLOOKUP(Tabel1[[#This Row],[Plaats lokatie]],stadgem,4,0)</f>
        <v>De Wolden</v>
      </c>
    </row>
    <row r="410" spans="1:17" hidden="1" x14ac:dyDescent="0.25">
      <c r="A410" t="s">
        <v>820</v>
      </c>
      <c r="B410" t="s">
        <v>307</v>
      </c>
      <c r="C410" t="s">
        <v>1139</v>
      </c>
      <c r="D410" t="s">
        <v>1140</v>
      </c>
      <c r="E410" t="s">
        <v>1141</v>
      </c>
      <c r="F410" t="s">
        <v>1142</v>
      </c>
      <c r="G410" t="s">
        <v>1143</v>
      </c>
      <c r="H410" t="s">
        <v>469</v>
      </c>
      <c r="I410" t="s">
        <v>376</v>
      </c>
      <c r="J410" s="33">
        <v>2</v>
      </c>
      <c r="K410" s="33">
        <v>3520</v>
      </c>
      <c r="L410">
        <v>15</v>
      </c>
      <c r="M410">
        <v>3678400</v>
      </c>
      <c r="N410" t="s">
        <v>565</v>
      </c>
      <c r="O410" t="s">
        <v>378</v>
      </c>
      <c r="P410">
        <f>IF(Tabel1[[#This Row],[Beschikte productie per jaar '[MWh']]]&gt;14.25,1,0)</f>
        <v>1</v>
      </c>
      <c r="Q410" s="2" t="str">
        <f>VLOOKUP(Tabel1[[#This Row],[Plaats lokatie]],stadgem,4,0)</f>
        <v>Coevorden</v>
      </c>
    </row>
    <row r="411" spans="1:17" hidden="1" x14ac:dyDescent="0.25">
      <c r="A411" t="s">
        <v>820</v>
      </c>
      <c r="B411" t="s">
        <v>1144</v>
      </c>
      <c r="C411" t="s">
        <v>1145</v>
      </c>
      <c r="D411" t="s">
        <v>1146</v>
      </c>
      <c r="E411" t="s">
        <v>1147</v>
      </c>
      <c r="F411" t="s">
        <v>1148</v>
      </c>
      <c r="G411" t="s">
        <v>1149</v>
      </c>
      <c r="H411" t="s">
        <v>724</v>
      </c>
      <c r="I411" t="s">
        <v>376</v>
      </c>
      <c r="J411" s="33">
        <v>0.53900000000000003</v>
      </c>
      <c r="K411" s="33">
        <v>4312</v>
      </c>
      <c r="L411">
        <v>12</v>
      </c>
      <c r="M411">
        <v>7709856</v>
      </c>
      <c r="N411" t="s">
        <v>565</v>
      </c>
      <c r="O411" t="s">
        <v>378</v>
      </c>
      <c r="P411">
        <f>IF(Tabel1[[#This Row],[Beschikte productie per jaar '[MWh']]]&gt;14.25,1,0)</f>
        <v>1</v>
      </c>
      <c r="Q411" s="2" t="str">
        <f>VLOOKUP(Tabel1[[#This Row],[Plaats lokatie]],stadgem,4,0)</f>
        <v>Coevorden</v>
      </c>
    </row>
    <row r="412" spans="1:17" hidden="1" x14ac:dyDescent="0.25">
      <c r="A412" t="s">
        <v>820</v>
      </c>
      <c r="B412" t="s">
        <v>1150</v>
      </c>
      <c r="C412" t="s">
        <v>1145</v>
      </c>
      <c r="D412" t="s">
        <v>1151</v>
      </c>
      <c r="E412" t="s">
        <v>373</v>
      </c>
      <c r="F412" t="s">
        <v>373</v>
      </c>
      <c r="G412" t="s">
        <v>1152</v>
      </c>
      <c r="H412" t="s">
        <v>1153</v>
      </c>
      <c r="I412" t="s">
        <v>376</v>
      </c>
      <c r="J412" s="33">
        <v>0.5</v>
      </c>
      <c r="K412" s="33">
        <v>4000</v>
      </c>
      <c r="L412">
        <v>12</v>
      </c>
      <c r="M412">
        <v>5373585.8099999996</v>
      </c>
      <c r="N412" t="s">
        <v>565</v>
      </c>
      <c r="O412" t="s">
        <v>378</v>
      </c>
      <c r="P412">
        <f>IF(Tabel1[[#This Row],[Beschikte productie per jaar '[MWh']]]&gt;14.25,1,0)</f>
        <v>1</v>
      </c>
      <c r="Q412" s="2" t="str">
        <f>VLOOKUP(Tabel1[[#This Row],[Plaats lokatie]],stadgem,4,0)</f>
        <v>Noordenveld</v>
      </c>
    </row>
    <row r="413" spans="1:17" hidden="1" x14ac:dyDescent="0.25">
      <c r="A413" t="s">
        <v>820</v>
      </c>
      <c r="B413" t="s">
        <v>1154</v>
      </c>
      <c r="C413" t="s">
        <v>1155</v>
      </c>
      <c r="D413" t="s">
        <v>1156</v>
      </c>
      <c r="E413" t="s">
        <v>1157</v>
      </c>
      <c r="F413" t="s">
        <v>1158</v>
      </c>
      <c r="G413" t="s">
        <v>1159</v>
      </c>
      <c r="H413" t="s">
        <v>404</v>
      </c>
      <c r="I413" t="s">
        <v>376</v>
      </c>
      <c r="J413" s="33">
        <v>6.9851530000000004</v>
      </c>
      <c r="K413" s="33">
        <v>55881.222666666668</v>
      </c>
      <c r="L413">
        <v>12</v>
      </c>
      <c r="M413">
        <v>28472253.329999998</v>
      </c>
      <c r="N413" t="s">
        <v>565</v>
      </c>
      <c r="O413" t="s">
        <v>378</v>
      </c>
      <c r="P413">
        <f>IF(Tabel1[[#This Row],[Beschikte productie per jaar '[MWh']]]&gt;14.25,1,0)</f>
        <v>1</v>
      </c>
      <c r="Q413" s="2" t="str">
        <f>VLOOKUP(Tabel1[[#This Row],[Plaats lokatie]],stadgem,4,0)</f>
        <v>Midden-Drenthe</v>
      </c>
    </row>
    <row r="414" spans="1:17" hidden="1" x14ac:dyDescent="0.25">
      <c r="A414" t="s">
        <v>820</v>
      </c>
      <c r="B414" t="s">
        <v>1160</v>
      </c>
      <c r="C414" t="s">
        <v>371</v>
      </c>
      <c r="D414" t="s">
        <v>1132</v>
      </c>
      <c r="E414" t="s">
        <v>373</v>
      </c>
      <c r="F414" t="s">
        <v>373</v>
      </c>
      <c r="G414" t="s">
        <v>527</v>
      </c>
      <c r="H414" t="s">
        <v>401</v>
      </c>
      <c r="I414" t="s">
        <v>376</v>
      </c>
      <c r="J414" s="33">
        <v>2.2679999999999999E-2</v>
      </c>
      <c r="K414" s="33">
        <v>19.170933333333334</v>
      </c>
      <c r="L414">
        <v>15</v>
      </c>
      <c r="M414">
        <v>101640.37</v>
      </c>
      <c r="N414" t="s">
        <v>377</v>
      </c>
      <c r="O414" t="s">
        <v>378</v>
      </c>
      <c r="P414">
        <f>IF(Tabel1[[#This Row],[Beschikte productie per jaar '[MWh']]]&gt;14.25,1,0)</f>
        <v>1</v>
      </c>
      <c r="Q414" s="2" t="str">
        <f>VLOOKUP(Tabel1[[#This Row],[Plaats lokatie]],stadgem,4,0)</f>
        <v>Assen</v>
      </c>
    </row>
    <row r="415" spans="1:17" hidden="1" x14ac:dyDescent="0.25">
      <c r="A415" t="s">
        <v>820</v>
      </c>
      <c r="B415" t="s">
        <v>1161</v>
      </c>
      <c r="C415" t="s">
        <v>371</v>
      </c>
      <c r="D415" t="s">
        <v>1132</v>
      </c>
      <c r="E415" t="s">
        <v>373</v>
      </c>
      <c r="F415" t="s">
        <v>373</v>
      </c>
      <c r="G415" t="s">
        <v>960</v>
      </c>
      <c r="H415" t="s">
        <v>401</v>
      </c>
      <c r="I415" t="s">
        <v>376</v>
      </c>
      <c r="J415" s="33">
        <v>2.2679999999999999E-2</v>
      </c>
      <c r="K415" s="33">
        <v>19.063800000000001</v>
      </c>
      <c r="L415">
        <v>15</v>
      </c>
      <c r="M415">
        <v>101967.61</v>
      </c>
      <c r="N415" t="s">
        <v>377</v>
      </c>
      <c r="O415" t="s">
        <v>378</v>
      </c>
      <c r="P415">
        <f>IF(Tabel1[[#This Row],[Beschikte productie per jaar '[MWh']]]&gt;14.25,1,0)</f>
        <v>1</v>
      </c>
      <c r="Q415" s="2" t="str">
        <f>VLOOKUP(Tabel1[[#This Row],[Plaats lokatie]],stadgem,4,0)</f>
        <v>Assen</v>
      </c>
    </row>
    <row r="416" spans="1:17" hidden="1" x14ac:dyDescent="0.25">
      <c r="A416" t="s">
        <v>1162</v>
      </c>
      <c r="B416" t="s">
        <v>1163</v>
      </c>
      <c r="C416" t="s">
        <v>1155</v>
      </c>
      <c r="D416" t="s">
        <v>1164</v>
      </c>
      <c r="E416" t="s">
        <v>1165</v>
      </c>
      <c r="F416" t="s">
        <v>1166</v>
      </c>
      <c r="G416" t="s">
        <v>1167</v>
      </c>
      <c r="H416" t="s">
        <v>557</v>
      </c>
      <c r="I416" t="s">
        <v>376</v>
      </c>
      <c r="J416" s="33">
        <v>4.884722</v>
      </c>
      <c r="K416" s="33">
        <v>39077.801833333331</v>
      </c>
      <c r="L416">
        <v>12</v>
      </c>
      <c r="M416">
        <v>21072000</v>
      </c>
      <c r="N416" t="s">
        <v>565</v>
      </c>
      <c r="O416" t="s">
        <v>378</v>
      </c>
      <c r="P416">
        <f>IF(Tabel1[[#This Row],[Beschikte productie per jaar '[MWh']]]&gt;14.25,1,0)</f>
        <v>1</v>
      </c>
      <c r="Q416" s="2" t="str">
        <f>VLOOKUP(Tabel1[[#This Row],[Plaats lokatie]],stadgem,4,0)</f>
        <v>Hoogeveen</v>
      </c>
    </row>
    <row r="417" spans="1:17" hidden="1" x14ac:dyDescent="0.25">
      <c r="A417" t="s">
        <v>1162</v>
      </c>
      <c r="B417" t="s">
        <v>1168</v>
      </c>
      <c r="C417" t="s">
        <v>1155</v>
      </c>
      <c r="D417" t="s">
        <v>1164</v>
      </c>
      <c r="E417" t="s">
        <v>1157</v>
      </c>
      <c r="F417" t="s">
        <v>1158</v>
      </c>
      <c r="G417" t="s">
        <v>1159</v>
      </c>
      <c r="H417" t="s">
        <v>404</v>
      </c>
      <c r="I417" t="s">
        <v>376</v>
      </c>
      <c r="J417" s="33">
        <v>3.3411499999999998</v>
      </c>
      <c r="K417" s="33">
        <v>26729.216249999998</v>
      </c>
      <c r="L417">
        <v>12</v>
      </c>
      <c r="M417">
        <v>14335775.710000001</v>
      </c>
      <c r="N417" t="s">
        <v>565</v>
      </c>
      <c r="O417" t="s">
        <v>378</v>
      </c>
      <c r="P417">
        <f>IF(Tabel1[[#This Row],[Beschikte productie per jaar '[MWh']]]&gt;14.25,1,0)</f>
        <v>1</v>
      </c>
      <c r="Q417" s="2" t="str">
        <f>VLOOKUP(Tabel1[[#This Row],[Plaats lokatie]],stadgem,4,0)</f>
        <v>Midden-Drenthe</v>
      </c>
    </row>
    <row r="418" spans="1:17" hidden="1" x14ac:dyDescent="0.25">
      <c r="A418" t="s">
        <v>1162</v>
      </c>
      <c r="B418" t="s">
        <v>1169</v>
      </c>
      <c r="C418" t="s">
        <v>371</v>
      </c>
      <c r="D418" t="s">
        <v>1170</v>
      </c>
      <c r="E418" t="s">
        <v>373</v>
      </c>
      <c r="F418" t="s">
        <v>373</v>
      </c>
      <c r="G418" t="s">
        <v>669</v>
      </c>
      <c r="H418" t="s">
        <v>670</v>
      </c>
      <c r="I418" t="s">
        <v>376</v>
      </c>
      <c r="J418" s="33">
        <v>1.4999999999999999E-2</v>
      </c>
      <c r="K418" s="33">
        <v>15</v>
      </c>
      <c r="L418">
        <v>15</v>
      </c>
      <c r="M418">
        <v>10152.73</v>
      </c>
      <c r="N418" t="s">
        <v>377</v>
      </c>
      <c r="O418" t="s">
        <v>378</v>
      </c>
      <c r="P418">
        <f>IF(Tabel1[[#This Row],[Beschikte productie per jaar '[MWh']]]&gt;14.25,1,0)</f>
        <v>1</v>
      </c>
      <c r="Q418" s="2" t="str">
        <f>VLOOKUP(Tabel1[[#This Row],[Plaats lokatie]],stadgem,4,0)</f>
        <v>Aa en Hunze</v>
      </c>
    </row>
    <row r="419" spans="1:17" hidden="1" x14ac:dyDescent="0.25">
      <c r="A419" t="s">
        <v>1162</v>
      </c>
      <c r="B419" t="s">
        <v>1171</v>
      </c>
      <c r="C419" t="s">
        <v>371</v>
      </c>
      <c r="D419" t="s">
        <v>1170</v>
      </c>
      <c r="E419" t="s">
        <v>1172</v>
      </c>
      <c r="F419" t="s">
        <v>1173</v>
      </c>
      <c r="G419" t="s">
        <v>1174</v>
      </c>
      <c r="H419" t="s">
        <v>696</v>
      </c>
      <c r="I419" t="s">
        <v>376</v>
      </c>
      <c r="J419" s="33">
        <v>5.5E-2</v>
      </c>
      <c r="K419" s="33">
        <v>55</v>
      </c>
      <c r="L419">
        <v>15</v>
      </c>
      <c r="M419">
        <v>36998.39</v>
      </c>
      <c r="N419" t="s">
        <v>377</v>
      </c>
      <c r="O419" t="s">
        <v>378</v>
      </c>
      <c r="P419">
        <f>IF(Tabel1[[#This Row],[Beschikte productie per jaar '[MWh']]]&gt;14.25,1,0)</f>
        <v>1</v>
      </c>
      <c r="Q419" s="2" t="str">
        <f>VLOOKUP(Tabel1[[#This Row],[Plaats lokatie]],stadgem,4,0)</f>
        <v>Emmen</v>
      </c>
    </row>
    <row r="420" spans="1:17" hidden="1" x14ac:dyDescent="0.25">
      <c r="A420" t="s">
        <v>1162</v>
      </c>
      <c r="B420" t="s">
        <v>1175</v>
      </c>
      <c r="C420" t="s">
        <v>371</v>
      </c>
      <c r="D420" t="s">
        <v>1170</v>
      </c>
      <c r="E420" t="s">
        <v>373</v>
      </c>
      <c r="F420" t="s">
        <v>373</v>
      </c>
      <c r="G420" t="s">
        <v>1077</v>
      </c>
      <c r="H420" t="s">
        <v>1078</v>
      </c>
      <c r="I420" t="s">
        <v>376</v>
      </c>
      <c r="J420" s="33">
        <v>0.02</v>
      </c>
      <c r="K420" s="33">
        <v>20</v>
      </c>
      <c r="L420">
        <v>15</v>
      </c>
      <c r="M420">
        <v>13718.34</v>
      </c>
      <c r="N420" t="s">
        <v>377</v>
      </c>
      <c r="O420" t="s">
        <v>378</v>
      </c>
      <c r="P420">
        <f>IF(Tabel1[[#This Row],[Beschikte productie per jaar '[MWh']]]&gt;14.25,1,0)</f>
        <v>1</v>
      </c>
      <c r="Q420" s="2" t="str">
        <f>VLOOKUP(Tabel1[[#This Row],[Plaats lokatie]],stadgem,4,0)</f>
        <v>Aa en Hunze</v>
      </c>
    </row>
    <row r="421" spans="1:17" hidden="1" x14ac:dyDescent="0.25">
      <c r="A421" t="s">
        <v>1162</v>
      </c>
      <c r="B421" t="s">
        <v>1176</v>
      </c>
      <c r="C421" t="s">
        <v>371</v>
      </c>
      <c r="D421" t="s">
        <v>1170</v>
      </c>
      <c r="E421" t="s">
        <v>1177</v>
      </c>
      <c r="F421" t="s">
        <v>1178</v>
      </c>
      <c r="G421" t="s">
        <v>1179</v>
      </c>
      <c r="H421" t="s">
        <v>530</v>
      </c>
      <c r="I421" t="s">
        <v>376</v>
      </c>
      <c r="J421" s="33">
        <v>3.5999999999999997E-2</v>
      </c>
      <c r="K421" s="33">
        <v>36</v>
      </c>
      <c r="L421">
        <v>15</v>
      </c>
      <c r="M421">
        <v>24840</v>
      </c>
      <c r="N421" t="s">
        <v>377</v>
      </c>
      <c r="O421" t="s">
        <v>378</v>
      </c>
      <c r="P421">
        <f>IF(Tabel1[[#This Row],[Beschikte productie per jaar '[MWh']]]&gt;14.25,1,0)</f>
        <v>1</v>
      </c>
      <c r="Q421" s="2" t="str">
        <f>VLOOKUP(Tabel1[[#This Row],[Plaats lokatie]],stadgem,4,0)</f>
        <v>Aa en Hunze</v>
      </c>
    </row>
    <row r="422" spans="1:17" hidden="1" x14ac:dyDescent="0.25">
      <c r="A422" t="s">
        <v>1162</v>
      </c>
      <c r="B422" t="s">
        <v>1180</v>
      </c>
      <c r="C422" t="s">
        <v>371</v>
      </c>
      <c r="D422" t="s">
        <v>1170</v>
      </c>
      <c r="E422" t="s">
        <v>373</v>
      </c>
      <c r="F422" t="s">
        <v>373</v>
      </c>
      <c r="G422" t="s">
        <v>585</v>
      </c>
      <c r="H422" t="s">
        <v>586</v>
      </c>
      <c r="I422" t="s">
        <v>376</v>
      </c>
      <c r="J422" s="33">
        <v>1.4999999999999999E-2</v>
      </c>
      <c r="K422" s="33">
        <v>15</v>
      </c>
      <c r="L422">
        <v>15</v>
      </c>
      <c r="M422">
        <v>10350</v>
      </c>
      <c r="N422" t="s">
        <v>377</v>
      </c>
      <c r="O422" t="s">
        <v>378</v>
      </c>
      <c r="P422">
        <f>IF(Tabel1[[#This Row],[Beschikte productie per jaar '[MWh']]]&gt;14.25,1,0)</f>
        <v>1</v>
      </c>
      <c r="Q422" s="2" t="str">
        <f>VLOOKUP(Tabel1[[#This Row],[Plaats lokatie]],stadgem,4,0)</f>
        <v>De Wolden</v>
      </c>
    </row>
    <row r="423" spans="1:17" hidden="1" x14ac:dyDescent="0.25">
      <c r="A423" t="s">
        <v>1162</v>
      </c>
      <c r="B423" t="s">
        <v>1181</v>
      </c>
      <c r="C423" t="s">
        <v>371</v>
      </c>
      <c r="D423" t="s">
        <v>1170</v>
      </c>
      <c r="E423" t="s">
        <v>373</v>
      </c>
      <c r="F423" t="s">
        <v>373</v>
      </c>
      <c r="G423" t="s">
        <v>710</v>
      </c>
      <c r="H423" t="s">
        <v>711</v>
      </c>
      <c r="I423" t="s">
        <v>376</v>
      </c>
      <c r="J423" s="33">
        <v>3.5000000000000003E-2</v>
      </c>
      <c r="K423" s="33">
        <v>35</v>
      </c>
      <c r="L423">
        <v>15</v>
      </c>
      <c r="M423">
        <v>23652.799999999999</v>
      </c>
      <c r="N423" t="s">
        <v>377</v>
      </c>
      <c r="O423" t="s">
        <v>378</v>
      </c>
      <c r="P423">
        <f>IF(Tabel1[[#This Row],[Beschikte productie per jaar '[MWh']]]&gt;14.25,1,0)</f>
        <v>1</v>
      </c>
      <c r="Q423" s="2" t="str">
        <f>VLOOKUP(Tabel1[[#This Row],[Plaats lokatie]],stadgem,4,0)</f>
        <v>Borger-Odoorn</v>
      </c>
    </row>
    <row r="424" spans="1:17" hidden="1" x14ac:dyDescent="0.25">
      <c r="A424" t="s">
        <v>1162</v>
      </c>
      <c r="B424" t="s">
        <v>1182</v>
      </c>
      <c r="C424" t="s">
        <v>371</v>
      </c>
      <c r="D424" t="s">
        <v>1170</v>
      </c>
      <c r="E424" t="s">
        <v>373</v>
      </c>
      <c r="F424" t="s">
        <v>373</v>
      </c>
      <c r="G424" t="s">
        <v>644</v>
      </c>
      <c r="H424" t="s">
        <v>645</v>
      </c>
      <c r="I424" t="s">
        <v>376</v>
      </c>
      <c r="J424" s="33">
        <v>2.5000000000000001E-2</v>
      </c>
      <c r="K424" s="33">
        <v>25</v>
      </c>
      <c r="L424">
        <v>15</v>
      </c>
      <c r="M424">
        <v>17250</v>
      </c>
      <c r="N424" t="s">
        <v>377</v>
      </c>
      <c r="O424" t="s">
        <v>378</v>
      </c>
      <c r="P424">
        <f>IF(Tabel1[[#This Row],[Beschikte productie per jaar '[MWh']]]&gt;14.25,1,0)</f>
        <v>1</v>
      </c>
      <c r="Q424" s="2" t="str">
        <f>VLOOKUP(Tabel1[[#This Row],[Plaats lokatie]],stadgem,4,0)</f>
        <v>Borger-Odoorn</v>
      </c>
    </row>
    <row r="425" spans="1:17" hidden="1" x14ac:dyDescent="0.25">
      <c r="A425" t="s">
        <v>1162</v>
      </c>
      <c r="B425" t="s">
        <v>1183</v>
      </c>
      <c r="C425" t="s">
        <v>371</v>
      </c>
      <c r="D425" t="s">
        <v>1170</v>
      </c>
      <c r="E425" t="s">
        <v>373</v>
      </c>
      <c r="F425" t="s">
        <v>373</v>
      </c>
      <c r="G425" t="s">
        <v>1085</v>
      </c>
      <c r="H425" t="s">
        <v>1035</v>
      </c>
      <c r="I425" t="s">
        <v>376</v>
      </c>
      <c r="J425" s="33">
        <v>1.2455000000000001E-2</v>
      </c>
      <c r="K425" s="33">
        <v>12.455</v>
      </c>
      <c r="L425">
        <v>15</v>
      </c>
      <c r="M425">
        <v>8594</v>
      </c>
      <c r="N425" t="s">
        <v>377</v>
      </c>
      <c r="O425" t="s">
        <v>378</v>
      </c>
      <c r="P425">
        <f>IF(Tabel1[[#This Row],[Beschikte productie per jaar '[MWh']]]&gt;14.25,1,0)</f>
        <v>0</v>
      </c>
      <c r="Q425" s="2" t="str">
        <f>VLOOKUP(Tabel1[[#This Row],[Plaats lokatie]],stadgem,4,0)</f>
        <v>Coevorden</v>
      </c>
    </row>
    <row r="426" spans="1:17" hidden="1" x14ac:dyDescent="0.25">
      <c r="A426" t="s">
        <v>1162</v>
      </c>
      <c r="B426" t="s">
        <v>1184</v>
      </c>
      <c r="C426" t="s">
        <v>371</v>
      </c>
      <c r="D426" t="s">
        <v>1170</v>
      </c>
      <c r="E426" t="s">
        <v>373</v>
      </c>
      <c r="F426" t="s">
        <v>373</v>
      </c>
      <c r="G426" t="s">
        <v>1185</v>
      </c>
      <c r="H426" t="s">
        <v>1186</v>
      </c>
      <c r="I426" t="s">
        <v>376</v>
      </c>
      <c r="J426" s="33">
        <v>3.4000000000000002E-2</v>
      </c>
      <c r="K426" s="33">
        <v>34.216666666666669</v>
      </c>
      <c r="L426">
        <v>15</v>
      </c>
      <c r="M426">
        <v>23609.5</v>
      </c>
      <c r="N426" t="s">
        <v>377</v>
      </c>
      <c r="O426" t="s">
        <v>378</v>
      </c>
      <c r="P426">
        <f>IF(Tabel1[[#This Row],[Beschikte productie per jaar '[MWh']]]&gt;14.25,1,0)</f>
        <v>1</v>
      </c>
      <c r="Q426" s="2" t="str">
        <f>VLOOKUP(Tabel1[[#This Row],[Plaats lokatie]],stadgem,4,0)</f>
        <v>Borger-Odoorn</v>
      </c>
    </row>
    <row r="427" spans="1:17" x14ac:dyDescent="0.25">
      <c r="A427" t="s">
        <v>1162</v>
      </c>
      <c r="B427" t="s">
        <v>1187</v>
      </c>
      <c r="C427" t="s">
        <v>371</v>
      </c>
      <c r="D427" t="s">
        <v>1170</v>
      </c>
      <c r="E427" t="s">
        <v>373</v>
      </c>
      <c r="F427" t="s">
        <v>373</v>
      </c>
      <c r="G427" t="s">
        <v>1116</v>
      </c>
      <c r="H427" t="s">
        <v>454</v>
      </c>
      <c r="I427" t="s">
        <v>376</v>
      </c>
      <c r="J427" s="33">
        <v>1.4999999999999999E-2</v>
      </c>
      <c r="K427" s="33">
        <v>15</v>
      </c>
      <c r="L427">
        <v>15</v>
      </c>
      <c r="M427">
        <v>10173.75</v>
      </c>
      <c r="N427" t="s">
        <v>377</v>
      </c>
      <c r="O427" t="s">
        <v>378</v>
      </c>
      <c r="P427">
        <f>IF(Tabel1[[#This Row],[Beschikte productie per jaar '[MWh']]]&gt;14.25,1,0)</f>
        <v>1</v>
      </c>
      <c r="Q427" s="2" t="str">
        <f>VLOOKUP(Tabel1[[#This Row],[Plaats lokatie]],stadgem,4,0)</f>
        <v>Tynaarlo</v>
      </c>
    </row>
    <row r="428" spans="1:17" hidden="1" x14ac:dyDescent="0.25">
      <c r="A428" t="s">
        <v>1162</v>
      </c>
      <c r="B428" t="s">
        <v>1188</v>
      </c>
      <c r="C428" t="s">
        <v>371</v>
      </c>
      <c r="D428" t="s">
        <v>1170</v>
      </c>
      <c r="E428" t="s">
        <v>373</v>
      </c>
      <c r="F428" t="s">
        <v>373</v>
      </c>
      <c r="G428" t="s">
        <v>975</v>
      </c>
      <c r="H428" t="s">
        <v>976</v>
      </c>
      <c r="I428" t="s">
        <v>376</v>
      </c>
      <c r="J428" s="33">
        <v>0.13250000000000001</v>
      </c>
      <c r="K428" s="33">
        <v>132.5</v>
      </c>
      <c r="L428">
        <v>15</v>
      </c>
      <c r="M428">
        <v>91425</v>
      </c>
      <c r="N428" t="s">
        <v>377</v>
      </c>
      <c r="O428" t="s">
        <v>378</v>
      </c>
      <c r="P428">
        <f>IF(Tabel1[[#This Row],[Beschikte productie per jaar '[MWh']]]&gt;14.25,1,0)</f>
        <v>1</v>
      </c>
      <c r="Q428" s="2" t="str">
        <f>VLOOKUP(Tabel1[[#This Row],[Plaats lokatie]],stadgem,4,0)</f>
        <v>Westerveld</v>
      </c>
    </row>
    <row r="429" spans="1:17" hidden="1" x14ac:dyDescent="0.25">
      <c r="A429" t="s">
        <v>1162</v>
      </c>
      <c r="B429" t="s">
        <v>1189</v>
      </c>
      <c r="C429" t="s">
        <v>371</v>
      </c>
      <c r="D429" t="s">
        <v>1170</v>
      </c>
      <c r="E429" t="s">
        <v>373</v>
      </c>
      <c r="F429" t="s">
        <v>373</v>
      </c>
      <c r="G429" t="s">
        <v>427</v>
      </c>
      <c r="H429" t="s">
        <v>428</v>
      </c>
      <c r="I429" t="s">
        <v>376</v>
      </c>
      <c r="J429" s="33">
        <v>0.05</v>
      </c>
      <c r="K429" s="33">
        <v>50</v>
      </c>
      <c r="L429">
        <v>15</v>
      </c>
      <c r="M429">
        <v>49500</v>
      </c>
      <c r="N429" t="s">
        <v>377</v>
      </c>
      <c r="O429" t="s">
        <v>378</v>
      </c>
      <c r="P429">
        <f>IF(Tabel1[[#This Row],[Beschikte productie per jaar '[MWh']]]&gt;14.25,1,0)</f>
        <v>1</v>
      </c>
      <c r="Q429" s="2" t="str">
        <f>VLOOKUP(Tabel1[[#This Row],[Plaats lokatie]],stadgem,4,0)</f>
        <v>Emmen</v>
      </c>
    </row>
    <row r="430" spans="1:17" hidden="1" x14ac:dyDescent="0.25">
      <c r="A430" t="s">
        <v>1162</v>
      </c>
      <c r="B430" t="s">
        <v>1190</v>
      </c>
      <c r="C430" t="s">
        <v>371</v>
      </c>
      <c r="D430" t="s">
        <v>1170</v>
      </c>
      <c r="E430" t="s">
        <v>373</v>
      </c>
      <c r="F430" t="s">
        <v>373</v>
      </c>
      <c r="G430" t="s">
        <v>883</v>
      </c>
      <c r="H430" t="s">
        <v>884</v>
      </c>
      <c r="I430" t="s">
        <v>376</v>
      </c>
      <c r="J430" s="33">
        <v>1.4999999999999999E-2</v>
      </c>
      <c r="K430" s="33">
        <v>15</v>
      </c>
      <c r="L430">
        <v>15</v>
      </c>
      <c r="M430">
        <v>10138.75</v>
      </c>
      <c r="N430" t="s">
        <v>377</v>
      </c>
      <c r="O430" t="s">
        <v>378</v>
      </c>
      <c r="P430">
        <f>IF(Tabel1[[#This Row],[Beschikte productie per jaar '[MWh']]]&gt;14.25,1,0)</f>
        <v>1</v>
      </c>
      <c r="Q430" s="2" t="str">
        <f>VLOOKUP(Tabel1[[#This Row],[Plaats lokatie]],stadgem,4,0)</f>
        <v>Aa en Hunze</v>
      </c>
    </row>
    <row r="431" spans="1:17" hidden="1" x14ac:dyDescent="0.25">
      <c r="A431" t="s">
        <v>1162</v>
      </c>
      <c r="B431" t="s">
        <v>1191</v>
      </c>
      <c r="C431" t="s">
        <v>371</v>
      </c>
      <c r="D431" t="s">
        <v>1170</v>
      </c>
      <c r="E431" t="s">
        <v>1192</v>
      </c>
      <c r="F431" t="s">
        <v>1193</v>
      </c>
      <c r="G431" t="s">
        <v>1194</v>
      </c>
      <c r="H431" t="s">
        <v>481</v>
      </c>
      <c r="I431" t="s">
        <v>376</v>
      </c>
      <c r="J431" s="33">
        <v>1.5509999999999999E-2</v>
      </c>
      <c r="K431" s="33">
        <v>15.51</v>
      </c>
      <c r="L431">
        <v>15</v>
      </c>
      <c r="M431">
        <v>10546.63</v>
      </c>
      <c r="N431" t="s">
        <v>377</v>
      </c>
      <c r="O431" t="s">
        <v>378</v>
      </c>
      <c r="P431">
        <f>IF(Tabel1[[#This Row],[Beschikte productie per jaar '[MWh']]]&gt;14.25,1,0)</f>
        <v>1</v>
      </c>
      <c r="Q431" s="2" t="str">
        <f>VLOOKUP(Tabel1[[#This Row],[Plaats lokatie]],stadgem,4,0)</f>
        <v>Coevorden</v>
      </c>
    </row>
    <row r="432" spans="1:17" hidden="1" x14ac:dyDescent="0.25">
      <c r="A432" t="s">
        <v>1162</v>
      </c>
      <c r="B432" t="s">
        <v>1195</v>
      </c>
      <c r="C432" t="s">
        <v>371</v>
      </c>
      <c r="D432" t="s">
        <v>1170</v>
      </c>
      <c r="E432" t="s">
        <v>373</v>
      </c>
      <c r="F432" t="s">
        <v>373</v>
      </c>
      <c r="G432" t="s">
        <v>1085</v>
      </c>
      <c r="H432" t="s">
        <v>1035</v>
      </c>
      <c r="I432" t="s">
        <v>376</v>
      </c>
      <c r="J432" s="33">
        <v>3.2899999999999999E-2</v>
      </c>
      <c r="K432" s="33">
        <v>32.9</v>
      </c>
      <c r="L432">
        <v>15</v>
      </c>
      <c r="M432">
        <v>22701</v>
      </c>
      <c r="N432" t="s">
        <v>377</v>
      </c>
      <c r="O432" t="s">
        <v>378</v>
      </c>
      <c r="P432">
        <f>IF(Tabel1[[#This Row],[Beschikte productie per jaar '[MWh']]]&gt;14.25,1,0)</f>
        <v>1</v>
      </c>
      <c r="Q432" s="2" t="str">
        <f>VLOOKUP(Tabel1[[#This Row],[Plaats lokatie]],stadgem,4,0)</f>
        <v>Coevorden</v>
      </c>
    </row>
    <row r="433" spans="1:17" hidden="1" x14ac:dyDescent="0.25">
      <c r="A433" t="s">
        <v>1162</v>
      </c>
      <c r="B433" t="s">
        <v>1196</v>
      </c>
      <c r="C433" t="s">
        <v>371</v>
      </c>
      <c r="D433" t="s">
        <v>1170</v>
      </c>
      <c r="E433" t="s">
        <v>373</v>
      </c>
      <c r="F433" t="s">
        <v>373</v>
      </c>
      <c r="G433" t="s">
        <v>971</v>
      </c>
      <c r="H433" t="s">
        <v>972</v>
      </c>
      <c r="I433" t="s">
        <v>376</v>
      </c>
      <c r="J433" s="33">
        <v>5.5E-2</v>
      </c>
      <c r="K433" s="33">
        <v>55</v>
      </c>
      <c r="L433">
        <v>15</v>
      </c>
      <c r="M433">
        <v>37950</v>
      </c>
      <c r="N433" t="s">
        <v>377</v>
      </c>
      <c r="O433" t="s">
        <v>378</v>
      </c>
      <c r="P433">
        <f>IF(Tabel1[[#This Row],[Beschikte productie per jaar '[MWh']]]&gt;14.25,1,0)</f>
        <v>1</v>
      </c>
      <c r="Q433" s="2" t="str">
        <f>VLOOKUP(Tabel1[[#This Row],[Plaats lokatie]],stadgem,4,0)</f>
        <v>Borger-Odoorn</v>
      </c>
    </row>
    <row r="434" spans="1:17" hidden="1" x14ac:dyDescent="0.25">
      <c r="A434" t="s">
        <v>1162</v>
      </c>
      <c r="B434" t="s">
        <v>1197</v>
      </c>
      <c r="C434" t="s">
        <v>371</v>
      </c>
      <c r="D434" t="s">
        <v>1170</v>
      </c>
      <c r="E434" t="s">
        <v>1192</v>
      </c>
      <c r="F434" t="s">
        <v>1198</v>
      </c>
      <c r="G434" t="s">
        <v>1199</v>
      </c>
      <c r="H434" t="s">
        <v>1035</v>
      </c>
      <c r="I434" t="s">
        <v>376</v>
      </c>
      <c r="J434" s="33">
        <v>1.6920000000000001E-2</v>
      </c>
      <c r="K434" s="33">
        <v>16.920000000000002</v>
      </c>
      <c r="L434">
        <v>15</v>
      </c>
      <c r="M434">
        <v>11548.09</v>
      </c>
      <c r="N434" t="s">
        <v>377</v>
      </c>
      <c r="O434" t="s">
        <v>378</v>
      </c>
      <c r="P434">
        <f>IF(Tabel1[[#This Row],[Beschikte productie per jaar '[MWh']]]&gt;14.25,1,0)</f>
        <v>1</v>
      </c>
      <c r="Q434" s="2" t="str">
        <f>VLOOKUP(Tabel1[[#This Row],[Plaats lokatie]],stadgem,4,0)</f>
        <v>Coevorden</v>
      </c>
    </row>
    <row r="435" spans="1:17" hidden="1" x14ac:dyDescent="0.25">
      <c r="A435" t="s">
        <v>1162</v>
      </c>
      <c r="B435" t="s">
        <v>1200</v>
      </c>
      <c r="C435" t="s">
        <v>371</v>
      </c>
      <c r="D435" t="s">
        <v>1170</v>
      </c>
      <c r="E435" t="s">
        <v>1192</v>
      </c>
      <c r="F435" t="s">
        <v>1201</v>
      </c>
      <c r="G435" t="s">
        <v>1202</v>
      </c>
      <c r="H435" t="s">
        <v>799</v>
      </c>
      <c r="I435" t="s">
        <v>376</v>
      </c>
      <c r="J435" s="33">
        <v>1.5509999999999999E-2</v>
      </c>
      <c r="K435" s="33">
        <v>15.51</v>
      </c>
      <c r="L435">
        <v>15</v>
      </c>
      <c r="M435">
        <v>10702</v>
      </c>
      <c r="N435" t="s">
        <v>377</v>
      </c>
      <c r="O435" t="s">
        <v>378</v>
      </c>
      <c r="P435">
        <f>IF(Tabel1[[#This Row],[Beschikte productie per jaar '[MWh']]]&gt;14.25,1,0)</f>
        <v>1</v>
      </c>
      <c r="Q435" s="2" t="str">
        <f>VLOOKUP(Tabel1[[#This Row],[Plaats lokatie]],stadgem,4,0)</f>
        <v>Coevorden</v>
      </c>
    </row>
    <row r="436" spans="1:17" x14ac:dyDescent="0.25">
      <c r="A436" t="s">
        <v>1162</v>
      </c>
      <c r="B436" t="s">
        <v>1203</v>
      </c>
      <c r="C436" t="s">
        <v>371</v>
      </c>
      <c r="D436" t="s">
        <v>1170</v>
      </c>
      <c r="E436" t="s">
        <v>373</v>
      </c>
      <c r="F436" t="s">
        <v>373</v>
      </c>
      <c r="G436" t="s">
        <v>462</v>
      </c>
      <c r="H436" t="s">
        <v>463</v>
      </c>
      <c r="I436" t="s">
        <v>376</v>
      </c>
      <c r="J436" s="33">
        <v>2.7E-2</v>
      </c>
      <c r="K436" s="33">
        <v>27</v>
      </c>
      <c r="L436">
        <v>15</v>
      </c>
      <c r="M436">
        <v>18186.75</v>
      </c>
      <c r="N436" t="s">
        <v>377</v>
      </c>
      <c r="O436" t="s">
        <v>378</v>
      </c>
      <c r="P436">
        <f>IF(Tabel1[[#This Row],[Beschikte productie per jaar '[MWh']]]&gt;14.25,1,0)</f>
        <v>1</v>
      </c>
      <c r="Q436" s="2" t="str">
        <f>VLOOKUP(Tabel1[[#This Row],[Plaats lokatie]],stadgem,4,0)</f>
        <v>Tynaarlo</v>
      </c>
    </row>
    <row r="437" spans="1:17" hidden="1" x14ac:dyDescent="0.25">
      <c r="A437" t="s">
        <v>1162</v>
      </c>
      <c r="B437" t="s">
        <v>1204</v>
      </c>
      <c r="C437" t="s">
        <v>371</v>
      </c>
      <c r="D437" t="s">
        <v>1170</v>
      </c>
      <c r="E437" t="s">
        <v>373</v>
      </c>
      <c r="F437" t="s">
        <v>373</v>
      </c>
      <c r="G437" t="s">
        <v>905</v>
      </c>
      <c r="H437" t="s">
        <v>906</v>
      </c>
      <c r="I437" t="s">
        <v>376</v>
      </c>
      <c r="J437" s="33">
        <v>2.9784999999999999E-2</v>
      </c>
      <c r="K437" s="33">
        <v>29.785</v>
      </c>
      <c r="L437">
        <v>15</v>
      </c>
      <c r="M437">
        <v>19941.169999999998</v>
      </c>
      <c r="N437" t="s">
        <v>377</v>
      </c>
      <c r="O437" t="s">
        <v>378</v>
      </c>
      <c r="P437">
        <f>IF(Tabel1[[#This Row],[Beschikte productie per jaar '[MWh']]]&gt;14.25,1,0)</f>
        <v>1</v>
      </c>
      <c r="Q437" s="2" t="str">
        <f>VLOOKUP(Tabel1[[#This Row],[Plaats lokatie]],stadgem,4,0)</f>
        <v>Aa en Hunze</v>
      </c>
    </row>
    <row r="438" spans="1:17" hidden="1" x14ac:dyDescent="0.25">
      <c r="A438" t="s">
        <v>1162</v>
      </c>
      <c r="B438" t="s">
        <v>1205</v>
      </c>
      <c r="C438" t="s">
        <v>371</v>
      </c>
      <c r="D438" t="s">
        <v>1170</v>
      </c>
      <c r="E438" t="s">
        <v>373</v>
      </c>
      <c r="F438" t="s">
        <v>373</v>
      </c>
      <c r="G438" t="s">
        <v>629</v>
      </c>
      <c r="H438" t="s">
        <v>630</v>
      </c>
      <c r="I438" t="s">
        <v>376</v>
      </c>
      <c r="J438" s="33">
        <v>0.02</v>
      </c>
      <c r="K438" s="33">
        <v>20</v>
      </c>
      <c r="L438">
        <v>15</v>
      </c>
      <c r="M438">
        <v>13517.31</v>
      </c>
      <c r="N438" t="s">
        <v>377</v>
      </c>
      <c r="O438" t="s">
        <v>378</v>
      </c>
      <c r="P438">
        <f>IF(Tabel1[[#This Row],[Beschikte productie per jaar '[MWh']]]&gt;14.25,1,0)</f>
        <v>1</v>
      </c>
      <c r="Q438" s="2" t="str">
        <f>VLOOKUP(Tabel1[[#This Row],[Plaats lokatie]],stadgem,4,0)</f>
        <v>Westerveld</v>
      </c>
    </row>
    <row r="439" spans="1:17" hidden="1" x14ac:dyDescent="0.25">
      <c r="A439" t="s">
        <v>1162</v>
      </c>
      <c r="B439" t="s">
        <v>1206</v>
      </c>
      <c r="C439" t="s">
        <v>371</v>
      </c>
      <c r="D439" t="s">
        <v>1170</v>
      </c>
      <c r="E439" t="s">
        <v>1192</v>
      </c>
      <c r="F439" t="s">
        <v>1207</v>
      </c>
      <c r="G439" t="s">
        <v>1208</v>
      </c>
      <c r="H439" t="s">
        <v>508</v>
      </c>
      <c r="I439" t="s">
        <v>376</v>
      </c>
      <c r="J439" s="33">
        <v>1.584E-2</v>
      </c>
      <c r="K439" s="33">
        <v>15.84</v>
      </c>
      <c r="L439">
        <v>15</v>
      </c>
      <c r="M439">
        <v>10930</v>
      </c>
      <c r="N439" t="s">
        <v>377</v>
      </c>
      <c r="O439" t="s">
        <v>378</v>
      </c>
      <c r="P439">
        <f>IF(Tabel1[[#This Row],[Beschikte productie per jaar '[MWh']]]&gt;14.25,1,0)</f>
        <v>1</v>
      </c>
      <c r="Q439" s="2" t="str">
        <f>VLOOKUP(Tabel1[[#This Row],[Plaats lokatie]],stadgem,4,0)</f>
        <v>Coevorden</v>
      </c>
    </row>
    <row r="440" spans="1:17" hidden="1" x14ac:dyDescent="0.25">
      <c r="A440" t="s">
        <v>1162</v>
      </c>
      <c r="B440" t="s">
        <v>1209</v>
      </c>
      <c r="C440" t="s">
        <v>371</v>
      </c>
      <c r="D440" t="s">
        <v>1170</v>
      </c>
      <c r="E440" t="s">
        <v>373</v>
      </c>
      <c r="F440" t="s">
        <v>373</v>
      </c>
      <c r="G440" t="s">
        <v>723</v>
      </c>
      <c r="H440" t="s">
        <v>724</v>
      </c>
      <c r="I440" t="s">
        <v>376</v>
      </c>
      <c r="J440" s="33">
        <v>1.5480000000000001E-2</v>
      </c>
      <c r="K440" s="33">
        <v>15.479999999999999</v>
      </c>
      <c r="L440">
        <v>15</v>
      </c>
      <c r="M440">
        <v>10410.01</v>
      </c>
      <c r="N440" t="s">
        <v>377</v>
      </c>
      <c r="O440" t="s">
        <v>378</v>
      </c>
      <c r="P440">
        <f>IF(Tabel1[[#This Row],[Beschikte productie per jaar '[MWh']]]&gt;14.25,1,0)</f>
        <v>1</v>
      </c>
      <c r="Q440" s="2" t="str">
        <f>VLOOKUP(Tabel1[[#This Row],[Plaats lokatie]],stadgem,4,0)</f>
        <v>Coevorden</v>
      </c>
    </row>
    <row r="441" spans="1:17" hidden="1" x14ac:dyDescent="0.25">
      <c r="A441" t="s">
        <v>1162</v>
      </c>
      <c r="B441" t="s">
        <v>1210</v>
      </c>
      <c r="C441" t="s">
        <v>371</v>
      </c>
      <c r="D441" t="s">
        <v>1170</v>
      </c>
      <c r="E441" t="s">
        <v>373</v>
      </c>
      <c r="F441" t="s">
        <v>373</v>
      </c>
      <c r="G441" t="s">
        <v>968</v>
      </c>
      <c r="H441" t="s">
        <v>969</v>
      </c>
      <c r="I441" t="s">
        <v>376</v>
      </c>
      <c r="J441" s="33">
        <v>5.5E-2</v>
      </c>
      <c r="K441" s="33">
        <v>55</v>
      </c>
      <c r="L441">
        <v>15</v>
      </c>
      <c r="M441">
        <v>37757.5</v>
      </c>
      <c r="N441" t="s">
        <v>377</v>
      </c>
      <c r="O441" t="s">
        <v>378</v>
      </c>
      <c r="P441">
        <f>IF(Tabel1[[#This Row],[Beschikte productie per jaar '[MWh']]]&gt;14.25,1,0)</f>
        <v>1</v>
      </c>
      <c r="Q441" s="2" t="str">
        <f>VLOOKUP(Tabel1[[#This Row],[Plaats lokatie]],stadgem,4,0)</f>
        <v>Borger-Odoorn</v>
      </c>
    </row>
    <row r="442" spans="1:17" hidden="1" x14ac:dyDescent="0.25">
      <c r="A442" t="s">
        <v>1162</v>
      </c>
      <c r="B442" t="s">
        <v>1211</v>
      </c>
      <c r="C442" t="s">
        <v>371</v>
      </c>
      <c r="D442" t="s">
        <v>1170</v>
      </c>
      <c r="E442" t="s">
        <v>373</v>
      </c>
      <c r="F442" t="s">
        <v>373</v>
      </c>
      <c r="G442" t="s">
        <v>468</v>
      </c>
      <c r="H442" t="s">
        <v>469</v>
      </c>
      <c r="I442" t="s">
        <v>376</v>
      </c>
      <c r="J442" s="33">
        <v>3.3840000000000002E-2</v>
      </c>
      <c r="K442" s="33">
        <v>33.840000000000003</v>
      </c>
      <c r="L442">
        <v>15</v>
      </c>
      <c r="M442">
        <v>22916.07</v>
      </c>
      <c r="N442" t="s">
        <v>377</v>
      </c>
      <c r="O442" t="s">
        <v>378</v>
      </c>
      <c r="P442">
        <f>IF(Tabel1[[#This Row],[Beschikte productie per jaar '[MWh']]]&gt;14.25,1,0)</f>
        <v>1</v>
      </c>
      <c r="Q442" s="2" t="str">
        <f>VLOOKUP(Tabel1[[#This Row],[Plaats lokatie]],stadgem,4,0)</f>
        <v>Coevorden</v>
      </c>
    </row>
    <row r="443" spans="1:17" x14ac:dyDescent="0.25">
      <c r="A443" t="s">
        <v>1162</v>
      </c>
      <c r="B443" t="s">
        <v>1212</v>
      </c>
      <c r="C443" t="s">
        <v>1145</v>
      </c>
      <c r="D443" t="s">
        <v>1213</v>
      </c>
      <c r="E443" t="s">
        <v>373</v>
      </c>
      <c r="F443" t="s">
        <v>373</v>
      </c>
      <c r="G443" t="s">
        <v>1021</v>
      </c>
      <c r="H443" t="s">
        <v>1022</v>
      </c>
      <c r="I443" t="s">
        <v>376</v>
      </c>
      <c r="J443" s="33">
        <v>0.343611</v>
      </c>
      <c r="K443" s="33">
        <v>2748.8919999999998</v>
      </c>
      <c r="L443">
        <v>12</v>
      </c>
      <c r="M443">
        <v>4222657.3600000003</v>
      </c>
      <c r="N443" t="s">
        <v>565</v>
      </c>
      <c r="O443" t="s">
        <v>378</v>
      </c>
      <c r="P443">
        <f>IF(Tabel1[[#This Row],[Beschikte productie per jaar '[MWh']]]&gt;14.25,1,0)</f>
        <v>1</v>
      </c>
      <c r="Q443" s="2" t="str">
        <f>VLOOKUP(Tabel1[[#This Row],[Plaats lokatie]],stadgem,4,0)</f>
        <v>Tynaarlo</v>
      </c>
    </row>
    <row r="444" spans="1:17" hidden="1" x14ac:dyDescent="0.25">
      <c r="A444" t="s">
        <v>1162</v>
      </c>
      <c r="B444" t="s">
        <v>1214</v>
      </c>
      <c r="C444" t="s">
        <v>371</v>
      </c>
      <c r="D444" t="s">
        <v>1170</v>
      </c>
      <c r="E444" t="s">
        <v>373</v>
      </c>
      <c r="F444" t="s">
        <v>373</v>
      </c>
      <c r="G444" t="s">
        <v>537</v>
      </c>
      <c r="H444" t="s">
        <v>469</v>
      </c>
      <c r="I444" t="s">
        <v>376</v>
      </c>
      <c r="J444" s="33">
        <v>2.1149999999999999E-2</v>
      </c>
      <c r="K444" s="33">
        <v>21.15</v>
      </c>
      <c r="L444">
        <v>15</v>
      </c>
      <c r="M444">
        <v>4994.41</v>
      </c>
      <c r="N444" t="s">
        <v>377</v>
      </c>
      <c r="O444" t="s">
        <v>378</v>
      </c>
      <c r="P444">
        <f>IF(Tabel1[[#This Row],[Beschikte productie per jaar '[MWh']]]&gt;14.25,1,0)</f>
        <v>1</v>
      </c>
      <c r="Q444" s="2" t="str">
        <f>VLOOKUP(Tabel1[[#This Row],[Plaats lokatie]],stadgem,4,0)</f>
        <v>Coevorden</v>
      </c>
    </row>
    <row r="445" spans="1:17" hidden="1" x14ac:dyDescent="0.25">
      <c r="A445" t="s">
        <v>1162</v>
      </c>
      <c r="B445" t="s">
        <v>1215</v>
      </c>
      <c r="C445" t="s">
        <v>371</v>
      </c>
      <c r="D445" t="s">
        <v>1170</v>
      </c>
      <c r="E445" t="s">
        <v>1216</v>
      </c>
      <c r="F445" t="s">
        <v>1217</v>
      </c>
      <c r="G445" t="s">
        <v>1218</v>
      </c>
      <c r="H445" t="s">
        <v>404</v>
      </c>
      <c r="I445" t="s">
        <v>376</v>
      </c>
      <c r="J445" s="33">
        <v>6.4000000000000001E-2</v>
      </c>
      <c r="K445" s="33">
        <v>64</v>
      </c>
      <c r="L445">
        <v>15</v>
      </c>
      <c r="M445">
        <v>42846.99</v>
      </c>
      <c r="N445" t="s">
        <v>377</v>
      </c>
      <c r="O445" t="s">
        <v>378</v>
      </c>
      <c r="P445">
        <f>IF(Tabel1[[#This Row],[Beschikte productie per jaar '[MWh']]]&gt;14.25,1,0)</f>
        <v>1</v>
      </c>
      <c r="Q445" s="2" t="str">
        <f>VLOOKUP(Tabel1[[#This Row],[Plaats lokatie]],stadgem,4,0)</f>
        <v>Midden-Drenthe</v>
      </c>
    </row>
    <row r="446" spans="1:17" hidden="1" x14ac:dyDescent="0.25">
      <c r="A446" t="s">
        <v>1162</v>
      </c>
      <c r="B446" t="s">
        <v>1219</v>
      </c>
      <c r="C446" t="s">
        <v>371</v>
      </c>
      <c r="D446" t="s">
        <v>1170</v>
      </c>
      <c r="E446" t="s">
        <v>1220</v>
      </c>
      <c r="F446" t="s">
        <v>1221</v>
      </c>
      <c r="G446" t="s">
        <v>1222</v>
      </c>
      <c r="H446" t="s">
        <v>397</v>
      </c>
      <c r="I446" t="s">
        <v>376</v>
      </c>
      <c r="J446" s="33">
        <v>0.28511999999999998</v>
      </c>
      <c r="K446" s="33">
        <v>285.12</v>
      </c>
      <c r="L446">
        <v>15</v>
      </c>
      <c r="M446">
        <v>196733</v>
      </c>
      <c r="N446" t="s">
        <v>377</v>
      </c>
      <c r="O446" t="s">
        <v>378</v>
      </c>
      <c r="P446">
        <f>IF(Tabel1[[#This Row],[Beschikte productie per jaar '[MWh']]]&gt;14.25,1,0)</f>
        <v>1</v>
      </c>
      <c r="Q446" s="2" t="str">
        <f>VLOOKUP(Tabel1[[#This Row],[Plaats lokatie]],stadgem,4,0)</f>
        <v>Meppel</v>
      </c>
    </row>
    <row r="447" spans="1:17" hidden="1" x14ac:dyDescent="0.25">
      <c r="A447" t="s">
        <v>1223</v>
      </c>
      <c r="B447" t="s">
        <v>1224</v>
      </c>
      <c r="C447" t="s">
        <v>1225</v>
      </c>
      <c r="D447" t="s">
        <v>1226</v>
      </c>
      <c r="E447" t="s">
        <v>1227</v>
      </c>
      <c r="F447" t="s">
        <v>1228</v>
      </c>
      <c r="G447" t="s">
        <v>1229</v>
      </c>
      <c r="H447" t="s">
        <v>469</v>
      </c>
      <c r="I447" t="s">
        <v>376</v>
      </c>
      <c r="J447" s="33">
        <v>1.7769999999999999</v>
      </c>
      <c r="K447" s="33">
        <v>7108</v>
      </c>
      <c r="L447">
        <v>5</v>
      </c>
      <c r="M447">
        <v>1049141</v>
      </c>
      <c r="N447" t="s">
        <v>565</v>
      </c>
      <c r="O447" t="s">
        <v>378</v>
      </c>
      <c r="P447">
        <f>IF(Tabel1[[#This Row],[Beschikte productie per jaar '[MWh']]]&gt;14.25,1,0)</f>
        <v>1</v>
      </c>
      <c r="Q447" s="2" t="str">
        <f>VLOOKUP(Tabel1[[#This Row],[Plaats lokatie]],stadgem,4,0)</f>
        <v>Coevorden</v>
      </c>
    </row>
    <row r="448" spans="1:17" x14ac:dyDescent="0.25">
      <c r="A448" t="s">
        <v>1223</v>
      </c>
      <c r="B448" t="s">
        <v>1230</v>
      </c>
      <c r="C448" t="s">
        <v>1225</v>
      </c>
      <c r="D448" t="s">
        <v>1226</v>
      </c>
      <c r="E448" t="s">
        <v>373</v>
      </c>
      <c r="F448" t="s">
        <v>373</v>
      </c>
      <c r="G448" t="s">
        <v>1021</v>
      </c>
      <c r="H448" t="s">
        <v>1022</v>
      </c>
      <c r="I448" t="s">
        <v>376</v>
      </c>
      <c r="J448" s="33">
        <v>2.0640000000000001</v>
      </c>
      <c r="K448" s="33">
        <v>8256</v>
      </c>
      <c r="L448">
        <v>5</v>
      </c>
      <c r="M448">
        <v>1118516.3899999999</v>
      </c>
      <c r="N448" t="s">
        <v>565</v>
      </c>
      <c r="O448" t="s">
        <v>378</v>
      </c>
      <c r="P448">
        <f>IF(Tabel1[[#This Row],[Beschikte productie per jaar '[MWh']]]&gt;14.25,1,0)</f>
        <v>1</v>
      </c>
      <c r="Q448" s="2" t="str">
        <f>VLOOKUP(Tabel1[[#This Row],[Plaats lokatie]],stadgem,4,0)</f>
        <v>Tynaarlo</v>
      </c>
    </row>
    <row r="449" spans="1:17" hidden="1" x14ac:dyDescent="0.25">
      <c r="A449" t="s">
        <v>1223</v>
      </c>
      <c r="B449" t="s">
        <v>1231</v>
      </c>
      <c r="C449" t="s">
        <v>563</v>
      </c>
      <c r="D449" t="s">
        <v>1232</v>
      </c>
      <c r="E449" t="s">
        <v>1157</v>
      </c>
      <c r="F449" t="s">
        <v>1158</v>
      </c>
      <c r="G449" t="s">
        <v>1159</v>
      </c>
      <c r="H449" t="s">
        <v>404</v>
      </c>
      <c r="I449" t="s">
        <v>376</v>
      </c>
      <c r="J449" s="33">
        <v>92.3</v>
      </c>
      <c r="K449" s="33">
        <v>233181.74446666666</v>
      </c>
      <c r="L449">
        <v>15</v>
      </c>
      <c r="M449">
        <v>51626439</v>
      </c>
      <c r="N449" t="s">
        <v>565</v>
      </c>
      <c r="O449" t="s">
        <v>378</v>
      </c>
      <c r="P449">
        <f>IF(Tabel1[[#This Row],[Beschikte productie per jaar '[MWh']]]&gt;14.25,1,0)</f>
        <v>1</v>
      </c>
      <c r="Q449" s="2" t="str">
        <f>VLOOKUP(Tabel1[[#This Row],[Plaats lokatie]],stadgem,4,0)</f>
        <v>Midden-Drenthe</v>
      </c>
    </row>
    <row r="450" spans="1:17" hidden="1" x14ac:dyDescent="0.25">
      <c r="A450" t="s">
        <v>1223</v>
      </c>
      <c r="B450" t="s">
        <v>1233</v>
      </c>
      <c r="C450" t="s">
        <v>1225</v>
      </c>
      <c r="D450" t="s">
        <v>1226</v>
      </c>
      <c r="E450" t="s">
        <v>1234</v>
      </c>
      <c r="F450" t="s">
        <v>1235</v>
      </c>
      <c r="G450" t="s">
        <v>1236</v>
      </c>
      <c r="H450" t="s">
        <v>511</v>
      </c>
      <c r="I450" t="s">
        <v>376</v>
      </c>
      <c r="J450" s="33">
        <v>1.8220000000000001</v>
      </c>
      <c r="K450" s="33">
        <v>8288</v>
      </c>
      <c r="L450">
        <v>5</v>
      </c>
      <c r="M450">
        <v>1039851.99</v>
      </c>
      <c r="N450" t="s">
        <v>565</v>
      </c>
      <c r="O450" t="s">
        <v>378</v>
      </c>
      <c r="P450">
        <f>IF(Tabel1[[#This Row],[Beschikte productie per jaar '[MWh']]]&gt;14.25,1,0)</f>
        <v>1</v>
      </c>
      <c r="Q450" s="2" t="str">
        <f>VLOOKUP(Tabel1[[#This Row],[Plaats lokatie]],stadgem,4,0)</f>
        <v>Midden-Drenthe</v>
      </c>
    </row>
    <row r="451" spans="1:17" hidden="1" x14ac:dyDescent="0.25">
      <c r="A451" t="s">
        <v>1223</v>
      </c>
      <c r="B451" t="s">
        <v>1237</v>
      </c>
      <c r="C451" t="s">
        <v>1225</v>
      </c>
      <c r="D451" t="s">
        <v>1226</v>
      </c>
      <c r="E451" t="s">
        <v>373</v>
      </c>
      <c r="F451" t="s">
        <v>373</v>
      </c>
      <c r="G451" t="s">
        <v>1152</v>
      </c>
      <c r="H451" t="s">
        <v>1153</v>
      </c>
      <c r="I451" t="s">
        <v>376</v>
      </c>
      <c r="J451" s="33">
        <v>0.53500000000000003</v>
      </c>
      <c r="K451" s="33">
        <v>2140</v>
      </c>
      <c r="L451">
        <v>5</v>
      </c>
      <c r="M451">
        <v>274166.99</v>
      </c>
      <c r="N451" t="s">
        <v>565</v>
      </c>
      <c r="O451" t="s">
        <v>378</v>
      </c>
      <c r="P451">
        <f>IF(Tabel1[[#This Row],[Beschikte productie per jaar '[MWh']]]&gt;14.25,1,0)</f>
        <v>1</v>
      </c>
      <c r="Q451" s="2" t="str">
        <f>VLOOKUP(Tabel1[[#This Row],[Plaats lokatie]],stadgem,4,0)</f>
        <v>Noordenveld</v>
      </c>
    </row>
    <row r="452" spans="1:17" hidden="1" x14ac:dyDescent="0.25">
      <c r="A452" t="s">
        <v>1238</v>
      </c>
      <c r="B452" t="s">
        <v>310</v>
      </c>
      <c r="C452" t="s">
        <v>1139</v>
      </c>
      <c r="D452" t="s">
        <v>1239</v>
      </c>
      <c r="E452" t="s">
        <v>1240</v>
      </c>
      <c r="F452" t="s">
        <v>1241</v>
      </c>
      <c r="G452" t="s">
        <v>1242</v>
      </c>
      <c r="H452" t="s">
        <v>469</v>
      </c>
      <c r="I452" t="s">
        <v>376</v>
      </c>
      <c r="J452" s="33">
        <v>2</v>
      </c>
      <c r="K452" s="33">
        <v>3840</v>
      </c>
      <c r="L452">
        <v>15</v>
      </c>
      <c r="M452">
        <v>3288994</v>
      </c>
      <c r="N452" t="s">
        <v>565</v>
      </c>
      <c r="O452" t="s">
        <v>378</v>
      </c>
      <c r="P452">
        <f>IF(Tabel1[[#This Row],[Beschikte productie per jaar '[MWh']]]&gt;14.25,1,0)</f>
        <v>1</v>
      </c>
      <c r="Q452" s="2" t="str">
        <f>VLOOKUP(Tabel1[[#This Row],[Plaats lokatie]],stadgem,4,0)</f>
        <v>Coevorden</v>
      </c>
    </row>
    <row r="453" spans="1:17" hidden="1" x14ac:dyDescent="0.25">
      <c r="A453" t="s">
        <v>1238</v>
      </c>
      <c r="B453" t="s">
        <v>1243</v>
      </c>
      <c r="C453" t="s">
        <v>371</v>
      </c>
      <c r="D453" t="s">
        <v>1244</v>
      </c>
      <c r="E453" t="s">
        <v>1245</v>
      </c>
      <c r="F453" t="s">
        <v>1246</v>
      </c>
      <c r="G453" t="s">
        <v>1247</v>
      </c>
      <c r="H453" t="s">
        <v>384</v>
      </c>
      <c r="I453" t="s">
        <v>376</v>
      </c>
      <c r="J453" s="33">
        <v>2.2700000000000001E-2</v>
      </c>
      <c r="K453" s="33">
        <v>22.7</v>
      </c>
      <c r="L453">
        <v>15</v>
      </c>
      <c r="M453">
        <v>8441.86</v>
      </c>
      <c r="N453" t="s">
        <v>377</v>
      </c>
      <c r="O453" t="s">
        <v>378</v>
      </c>
      <c r="P453">
        <f>IF(Tabel1[[#This Row],[Beschikte productie per jaar '[MWh']]]&gt;14.25,1,0)</f>
        <v>1</v>
      </c>
      <c r="Q453" s="2" t="str">
        <f>VLOOKUP(Tabel1[[#This Row],[Plaats lokatie]],stadgem,4,0)</f>
        <v>Hoogeveen</v>
      </c>
    </row>
    <row r="454" spans="1:17" hidden="1" x14ac:dyDescent="0.25">
      <c r="A454" t="s">
        <v>1238</v>
      </c>
      <c r="B454" t="s">
        <v>1248</v>
      </c>
      <c r="C454" t="s">
        <v>371</v>
      </c>
      <c r="D454" t="s">
        <v>1244</v>
      </c>
      <c r="E454" t="s">
        <v>373</v>
      </c>
      <c r="F454" t="s">
        <v>373</v>
      </c>
      <c r="G454" t="s">
        <v>537</v>
      </c>
      <c r="H454" t="s">
        <v>469</v>
      </c>
      <c r="I454" t="s">
        <v>376</v>
      </c>
      <c r="J454" s="33">
        <v>0.1</v>
      </c>
      <c r="K454" s="33">
        <v>100</v>
      </c>
      <c r="L454">
        <v>15</v>
      </c>
      <c r="M454">
        <v>37500</v>
      </c>
      <c r="N454" t="s">
        <v>377</v>
      </c>
      <c r="O454" t="s">
        <v>378</v>
      </c>
      <c r="P454">
        <f>IF(Tabel1[[#This Row],[Beschikte productie per jaar '[MWh']]]&gt;14.25,1,0)</f>
        <v>1</v>
      </c>
      <c r="Q454" s="2" t="str">
        <f>VLOOKUP(Tabel1[[#This Row],[Plaats lokatie]],stadgem,4,0)</f>
        <v>Coevorden</v>
      </c>
    </row>
    <row r="455" spans="1:17" hidden="1" x14ac:dyDescent="0.25">
      <c r="A455" t="s">
        <v>1238</v>
      </c>
      <c r="B455" t="s">
        <v>1249</v>
      </c>
      <c r="C455" t="s">
        <v>1225</v>
      </c>
      <c r="D455" t="s">
        <v>1250</v>
      </c>
      <c r="E455" t="s">
        <v>373</v>
      </c>
      <c r="F455" t="s">
        <v>373</v>
      </c>
      <c r="G455" t="s">
        <v>1029</v>
      </c>
      <c r="H455" t="s">
        <v>1030</v>
      </c>
      <c r="I455" t="s">
        <v>376</v>
      </c>
      <c r="J455" s="33">
        <v>0.8</v>
      </c>
      <c r="K455" s="33">
        <v>1333.3333333333333</v>
      </c>
      <c r="L455">
        <v>12</v>
      </c>
      <c r="M455">
        <v>293760</v>
      </c>
      <c r="N455" t="s">
        <v>565</v>
      </c>
      <c r="O455" t="s">
        <v>378</v>
      </c>
      <c r="P455">
        <f>IF(Tabel1[[#This Row],[Beschikte productie per jaar '[MWh']]]&gt;14.25,1,0)</f>
        <v>1</v>
      </c>
      <c r="Q455" s="2" t="str">
        <f>VLOOKUP(Tabel1[[#This Row],[Plaats lokatie]],stadgem,4,0)</f>
        <v>Emmen</v>
      </c>
    </row>
    <row r="456" spans="1:17" hidden="1" x14ac:dyDescent="0.25">
      <c r="A456" t="s">
        <v>1238</v>
      </c>
      <c r="B456" t="s">
        <v>1251</v>
      </c>
      <c r="C456" t="s">
        <v>371</v>
      </c>
      <c r="D456" t="s">
        <v>1244</v>
      </c>
      <c r="E456" t="s">
        <v>1252</v>
      </c>
      <c r="F456" t="s">
        <v>1253</v>
      </c>
      <c r="G456" t="s">
        <v>1254</v>
      </c>
      <c r="H456" t="s">
        <v>384</v>
      </c>
      <c r="I456" t="s">
        <v>376</v>
      </c>
      <c r="J456" s="33">
        <v>5.8250000000000003E-2</v>
      </c>
      <c r="K456" s="33">
        <v>58.25</v>
      </c>
      <c r="L456">
        <v>15</v>
      </c>
      <c r="M456">
        <v>30582</v>
      </c>
      <c r="N456" t="s">
        <v>377</v>
      </c>
      <c r="O456" t="s">
        <v>378</v>
      </c>
      <c r="P456">
        <f>IF(Tabel1[[#This Row],[Beschikte productie per jaar '[MWh']]]&gt;14.25,1,0)</f>
        <v>1</v>
      </c>
      <c r="Q456" s="2" t="str">
        <f>VLOOKUP(Tabel1[[#This Row],[Plaats lokatie]],stadgem,4,0)</f>
        <v>Hoogeveen</v>
      </c>
    </row>
    <row r="457" spans="1:17" hidden="1" x14ac:dyDescent="0.25">
      <c r="A457" t="s">
        <v>1238</v>
      </c>
      <c r="B457" t="s">
        <v>304</v>
      </c>
      <c r="C457" t="s">
        <v>1139</v>
      </c>
      <c r="D457" t="s">
        <v>1239</v>
      </c>
      <c r="E457" t="s">
        <v>1240</v>
      </c>
      <c r="F457" t="s">
        <v>1255</v>
      </c>
      <c r="G457" t="s">
        <v>1242</v>
      </c>
      <c r="H457" t="s">
        <v>469</v>
      </c>
      <c r="I457" t="s">
        <v>376</v>
      </c>
      <c r="J457" s="33">
        <v>2</v>
      </c>
      <c r="K457" s="33">
        <v>4480</v>
      </c>
      <c r="L457">
        <v>15</v>
      </c>
      <c r="M457">
        <v>3004778</v>
      </c>
      <c r="N457" t="s">
        <v>565</v>
      </c>
      <c r="O457" t="s">
        <v>378</v>
      </c>
      <c r="P457">
        <f>IF(Tabel1[[#This Row],[Beschikte productie per jaar '[MWh']]]&gt;14.25,1,0)</f>
        <v>1</v>
      </c>
      <c r="Q457" s="2" t="str">
        <f>VLOOKUP(Tabel1[[#This Row],[Plaats lokatie]],stadgem,4,0)</f>
        <v>Coevorden</v>
      </c>
    </row>
    <row r="458" spans="1:17" hidden="1" x14ac:dyDescent="0.25">
      <c r="A458" t="s">
        <v>1238</v>
      </c>
      <c r="B458" t="s">
        <v>1256</v>
      </c>
      <c r="C458" t="s">
        <v>371</v>
      </c>
      <c r="D458" t="s">
        <v>1244</v>
      </c>
      <c r="E458" t="s">
        <v>1257</v>
      </c>
      <c r="F458" t="s">
        <v>1258</v>
      </c>
      <c r="G458" t="s">
        <v>1259</v>
      </c>
      <c r="H458" t="s">
        <v>511</v>
      </c>
      <c r="I458" t="s">
        <v>376</v>
      </c>
      <c r="J458" s="33">
        <v>0.123</v>
      </c>
      <c r="K458" s="33">
        <v>123</v>
      </c>
      <c r="L458">
        <v>15</v>
      </c>
      <c r="M458">
        <v>64575</v>
      </c>
      <c r="N458" t="s">
        <v>377</v>
      </c>
      <c r="O458" t="s">
        <v>378</v>
      </c>
      <c r="P458">
        <f>IF(Tabel1[[#This Row],[Beschikte productie per jaar '[MWh']]]&gt;14.25,1,0)</f>
        <v>1</v>
      </c>
      <c r="Q458" s="2" t="str">
        <f>VLOOKUP(Tabel1[[#This Row],[Plaats lokatie]],stadgem,4,0)</f>
        <v>Midden-Drenthe</v>
      </c>
    </row>
    <row r="459" spans="1:17" hidden="1" x14ac:dyDescent="0.25">
      <c r="A459" t="s">
        <v>1238</v>
      </c>
      <c r="B459" t="s">
        <v>1260</v>
      </c>
      <c r="C459" t="s">
        <v>371</v>
      </c>
      <c r="D459" t="s">
        <v>1244</v>
      </c>
      <c r="E459" t="s">
        <v>1261</v>
      </c>
      <c r="F459" t="s">
        <v>1262</v>
      </c>
      <c r="G459" t="s">
        <v>1263</v>
      </c>
      <c r="H459" t="s">
        <v>401</v>
      </c>
      <c r="I459" t="s">
        <v>376</v>
      </c>
      <c r="J459" s="33">
        <v>1.95E-2</v>
      </c>
      <c r="K459" s="33">
        <v>19.5</v>
      </c>
      <c r="L459">
        <v>15</v>
      </c>
      <c r="M459">
        <v>7313</v>
      </c>
      <c r="N459" t="s">
        <v>377</v>
      </c>
      <c r="O459" t="s">
        <v>378</v>
      </c>
      <c r="P459">
        <f>IF(Tabel1[[#This Row],[Beschikte productie per jaar '[MWh']]]&gt;14.25,1,0)</f>
        <v>1</v>
      </c>
      <c r="Q459" s="2" t="str">
        <f>VLOOKUP(Tabel1[[#This Row],[Plaats lokatie]],stadgem,4,0)</f>
        <v>Assen</v>
      </c>
    </row>
    <row r="460" spans="1:17" hidden="1" x14ac:dyDescent="0.25">
      <c r="A460" t="s">
        <v>1238</v>
      </c>
      <c r="B460" t="s">
        <v>1264</v>
      </c>
      <c r="C460" t="s">
        <v>1225</v>
      </c>
      <c r="D460" t="s">
        <v>1250</v>
      </c>
      <c r="E460" t="s">
        <v>373</v>
      </c>
      <c r="F460" t="s">
        <v>373</v>
      </c>
      <c r="G460" t="s">
        <v>501</v>
      </c>
      <c r="H460" t="s">
        <v>502</v>
      </c>
      <c r="I460" t="s">
        <v>376</v>
      </c>
      <c r="J460" s="33">
        <v>0.5</v>
      </c>
      <c r="K460" s="33">
        <v>1459</v>
      </c>
      <c r="L460">
        <v>12</v>
      </c>
      <c r="M460">
        <v>321447</v>
      </c>
      <c r="N460" t="s">
        <v>565</v>
      </c>
      <c r="O460" t="s">
        <v>378</v>
      </c>
      <c r="P460">
        <f>IF(Tabel1[[#This Row],[Beschikte productie per jaar '[MWh']]]&gt;14.25,1,0)</f>
        <v>1</v>
      </c>
      <c r="Q460" s="2" t="str">
        <f>VLOOKUP(Tabel1[[#This Row],[Plaats lokatie]],stadgem,4,0)</f>
        <v>Midden-Drenthe</v>
      </c>
    </row>
    <row r="461" spans="1:17" x14ac:dyDescent="0.25">
      <c r="A461" t="s">
        <v>1238</v>
      </c>
      <c r="B461" t="s">
        <v>1265</v>
      </c>
      <c r="C461" t="s">
        <v>1145</v>
      </c>
      <c r="D461" t="s">
        <v>1266</v>
      </c>
      <c r="E461" t="s">
        <v>373</v>
      </c>
      <c r="F461" t="s">
        <v>373</v>
      </c>
      <c r="G461" t="s">
        <v>1116</v>
      </c>
      <c r="H461" t="s">
        <v>454</v>
      </c>
      <c r="I461" t="s">
        <v>376</v>
      </c>
      <c r="J461" s="33">
        <v>2.1629999999999998</v>
      </c>
      <c r="K461" s="33">
        <v>12395.555999999999</v>
      </c>
      <c r="L461">
        <v>12</v>
      </c>
      <c r="M461">
        <v>6866028</v>
      </c>
      <c r="N461" t="s">
        <v>565</v>
      </c>
      <c r="O461" t="s">
        <v>378</v>
      </c>
      <c r="P461">
        <f>IF(Tabel1[[#This Row],[Beschikte productie per jaar '[MWh']]]&gt;14.25,1,0)</f>
        <v>1</v>
      </c>
      <c r="Q461" s="2" t="str">
        <f>VLOOKUP(Tabel1[[#This Row],[Plaats lokatie]],stadgem,4,0)</f>
        <v>Tynaarlo</v>
      </c>
    </row>
    <row r="462" spans="1:17" hidden="1" x14ac:dyDescent="0.25">
      <c r="A462" t="s">
        <v>1238</v>
      </c>
      <c r="B462" t="s">
        <v>1267</v>
      </c>
      <c r="C462" t="s">
        <v>1225</v>
      </c>
      <c r="D462" t="s">
        <v>1268</v>
      </c>
      <c r="E462" t="s">
        <v>1269</v>
      </c>
      <c r="F462" t="s">
        <v>1270</v>
      </c>
      <c r="G462" t="s">
        <v>1271</v>
      </c>
      <c r="H462" t="s">
        <v>714</v>
      </c>
      <c r="I462" t="s">
        <v>376</v>
      </c>
      <c r="J462" s="33">
        <v>1.589</v>
      </c>
      <c r="K462" s="33">
        <v>6356</v>
      </c>
      <c r="L462">
        <v>5</v>
      </c>
      <c r="M462">
        <v>938146</v>
      </c>
      <c r="N462" t="s">
        <v>565</v>
      </c>
      <c r="O462" t="s">
        <v>378</v>
      </c>
      <c r="P462">
        <f>IF(Tabel1[[#This Row],[Beschikte productie per jaar '[MWh']]]&gt;14.25,1,0)</f>
        <v>1</v>
      </c>
      <c r="Q462" s="2" t="str">
        <f>VLOOKUP(Tabel1[[#This Row],[Plaats lokatie]],stadgem,4,0)</f>
        <v>De Wolden</v>
      </c>
    </row>
    <row r="463" spans="1:17" hidden="1" x14ac:dyDescent="0.25">
      <c r="A463" t="s">
        <v>1238</v>
      </c>
      <c r="B463" t="s">
        <v>1272</v>
      </c>
      <c r="C463" t="s">
        <v>371</v>
      </c>
      <c r="D463" t="s">
        <v>1244</v>
      </c>
      <c r="E463" t="s">
        <v>1273</v>
      </c>
      <c r="F463" t="s">
        <v>1274</v>
      </c>
      <c r="G463" t="s">
        <v>1275</v>
      </c>
      <c r="H463" t="s">
        <v>389</v>
      </c>
      <c r="I463" t="s">
        <v>376</v>
      </c>
      <c r="J463" s="33">
        <v>0.06</v>
      </c>
      <c r="K463" s="33">
        <v>60</v>
      </c>
      <c r="L463">
        <v>15</v>
      </c>
      <c r="M463">
        <v>83700</v>
      </c>
      <c r="N463" t="s">
        <v>377</v>
      </c>
      <c r="O463" t="s">
        <v>378</v>
      </c>
      <c r="P463">
        <f>IF(Tabel1[[#This Row],[Beschikte productie per jaar '[MWh']]]&gt;14.25,1,0)</f>
        <v>1</v>
      </c>
      <c r="Q463" s="2" t="str">
        <f>VLOOKUP(Tabel1[[#This Row],[Plaats lokatie]],stadgem,4,0)</f>
        <v>Emmen</v>
      </c>
    </row>
    <row r="464" spans="1:17" hidden="1" x14ac:dyDescent="0.25">
      <c r="A464" t="s">
        <v>1238</v>
      </c>
      <c r="B464" t="s">
        <v>136</v>
      </c>
      <c r="C464" t="s">
        <v>371</v>
      </c>
      <c r="D464" t="s">
        <v>1244</v>
      </c>
      <c r="E464" t="s">
        <v>1276</v>
      </c>
      <c r="F464" t="s">
        <v>1277</v>
      </c>
      <c r="G464" t="s">
        <v>1278</v>
      </c>
      <c r="H464" t="s">
        <v>877</v>
      </c>
      <c r="I464" t="s">
        <v>376</v>
      </c>
      <c r="J464" s="33">
        <v>1.2</v>
      </c>
      <c r="K464" s="33">
        <v>1200</v>
      </c>
      <c r="L464">
        <v>15</v>
      </c>
      <c r="M464">
        <v>1674000</v>
      </c>
      <c r="N464" t="s">
        <v>377</v>
      </c>
      <c r="O464" t="s">
        <v>378</v>
      </c>
      <c r="P464">
        <f>IF(Tabel1[[#This Row],[Beschikte productie per jaar '[MWh']]]&gt;14.25,1,0)</f>
        <v>1</v>
      </c>
      <c r="Q464" s="2" t="str">
        <f>VLOOKUP(Tabel1[[#This Row],[Plaats lokatie]],stadgem,4,0)</f>
        <v>Borger-Odoorn</v>
      </c>
    </row>
    <row r="465" spans="1:17" hidden="1" x14ac:dyDescent="0.25">
      <c r="A465" t="s">
        <v>1238</v>
      </c>
      <c r="B465" t="s">
        <v>1279</v>
      </c>
      <c r="C465" t="s">
        <v>371</v>
      </c>
      <c r="D465" t="s">
        <v>1244</v>
      </c>
      <c r="E465" t="s">
        <v>1280</v>
      </c>
      <c r="F465" t="s">
        <v>1281</v>
      </c>
      <c r="G465" t="s">
        <v>1282</v>
      </c>
      <c r="H465" t="s">
        <v>1283</v>
      </c>
      <c r="I465" t="s">
        <v>376</v>
      </c>
      <c r="J465" s="33">
        <v>1.32012</v>
      </c>
      <c r="K465" s="33">
        <v>1320.12</v>
      </c>
      <c r="L465">
        <v>15</v>
      </c>
      <c r="M465">
        <v>297027</v>
      </c>
      <c r="N465" t="s">
        <v>377</v>
      </c>
      <c r="O465" t="s">
        <v>378</v>
      </c>
      <c r="P465">
        <f>IF(Tabel1[[#This Row],[Beschikte productie per jaar '[MWh']]]&gt;14.25,1,0)</f>
        <v>1</v>
      </c>
      <c r="Q465" s="2" t="str">
        <f>VLOOKUP(Tabel1[[#This Row],[Plaats lokatie]],stadgem,4,0)</f>
        <v>Emmen</v>
      </c>
    </row>
    <row r="466" spans="1:17" hidden="1" x14ac:dyDescent="0.25">
      <c r="A466" t="s">
        <v>1238</v>
      </c>
      <c r="B466" t="s">
        <v>299</v>
      </c>
      <c r="C466" t="s">
        <v>1139</v>
      </c>
      <c r="D466" t="s">
        <v>1239</v>
      </c>
      <c r="E466" t="s">
        <v>1240</v>
      </c>
      <c r="F466" t="s">
        <v>1284</v>
      </c>
      <c r="G466" t="s">
        <v>1242</v>
      </c>
      <c r="H466" t="s">
        <v>469</v>
      </c>
      <c r="I466" t="s">
        <v>376</v>
      </c>
      <c r="J466" s="33">
        <v>2</v>
      </c>
      <c r="K466" s="33">
        <v>4480</v>
      </c>
      <c r="L466">
        <v>15</v>
      </c>
      <c r="M466">
        <v>3004778</v>
      </c>
      <c r="N466" t="s">
        <v>565</v>
      </c>
      <c r="O466" t="s">
        <v>378</v>
      </c>
      <c r="P466">
        <f>IF(Tabel1[[#This Row],[Beschikte productie per jaar '[MWh']]]&gt;14.25,1,0)</f>
        <v>1</v>
      </c>
      <c r="Q466" s="2" t="str">
        <f>VLOOKUP(Tabel1[[#This Row],[Plaats lokatie]],stadgem,4,0)</f>
        <v>Coevorden</v>
      </c>
    </row>
    <row r="467" spans="1:17" hidden="1" x14ac:dyDescent="0.25">
      <c r="A467" t="s">
        <v>1238</v>
      </c>
      <c r="B467" t="s">
        <v>1285</v>
      </c>
      <c r="C467" t="s">
        <v>1225</v>
      </c>
      <c r="D467" t="s">
        <v>1250</v>
      </c>
      <c r="E467" t="s">
        <v>373</v>
      </c>
      <c r="F467" t="s">
        <v>373</v>
      </c>
      <c r="G467" t="s">
        <v>876</v>
      </c>
      <c r="H467" t="s">
        <v>877</v>
      </c>
      <c r="I467" t="s">
        <v>376</v>
      </c>
      <c r="J467" s="33">
        <v>0.5</v>
      </c>
      <c r="K467" s="33">
        <v>486.11108333333328</v>
      </c>
      <c r="L467">
        <v>12</v>
      </c>
      <c r="M467">
        <v>107100</v>
      </c>
      <c r="N467" t="s">
        <v>565</v>
      </c>
      <c r="O467" t="s">
        <v>378</v>
      </c>
      <c r="P467">
        <f>IF(Tabel1[[#This Row],[Beschikte productie per jaar '[MWh']]]&gt;14.25,1,0)</f>
        <v>1</v>
      </c>
      <c r="Q467" s="2" t="str">
        <f>VLOOKUP(Tabel1[[#This Row],[Plaats lokatie]],stadgem,4,0)</f>
        <v>Borger-Odoorn</v>
      </c>
    </row>
    <row r="468" spans="1:17" hidden="1" x14ac:dyDescent="0.25">
      <c r="A468" t="s">
        <v>1238</v>
      </c>
      <c r="B468" t="s">
        <v>1286</v>
      </c>
      <c r="C468" t="s">
        <v>371</v>
      </c>
      <c r="D468" t="s">
        <v>1244</v>
      </c>
      <c r="E468" t="s">
        <v>373</v>
      </c>
      <c r="F468" t="s">
        <v>373</v>
      </c>
      <c r="G468" t="s">
        <v>798</v>
      </c>
      <c r="H468" t="s">
        <v>799</v>
      </c>
      <c r="I468" t="s">
        <v>376</v>
      </c>
      <c r="J468" s="33">
        <v>3.2500000000000001E-2</v>
      </c>
      <c r="K468" s="33">
        <v>32.5</v>
      </c>
      <c r="L468">
        <v>15</v>
      </c>
      <c r="M468">
        <v>17063</v>
      </c>
      <c r="N468" t="s">
        <v>377</v>
      </c>
      <c r="O468" t="s">
        <v>378</v>
      </c>
      <c r="P468">
        <f>IF(Tabel1[[#This Row],[Beschikte productie per jaar '[MWh']]]&gt;14.25,1,0)</f>
        <v>1</v>
      </c>
      <c r="Q468" s="2" t="str">
        <f>VLOOKUP(Tabel1[[#This Row],[Plaats lokatie]],stadgem,4,0)</f>
        <v>Coevorden</v>
      </c>
    </row>
    <row r="469" spans="1:17" hidden="1" x14ac:dyDescent="0.25">
      <c r="A469" t="s">
        <v>1238</v>
      </c>
      <c r="B469" t="s">
        <v>1287</v>
      </c>
      <c r="C469" t="s">
        <v>371</v>
      </c>
      <c r="D469" t="s">
        <v>1244</v>
      </c>
      <c r="E469" t="s">
        <v>373</v>
      </c>
      <c r="F469" t="s">
        <v>373</v>
      </c>
      <c r="G469" t="s">
        <v>749</v>
      </c>
      <c r="H469" t="s">
        <v>397</v>
      </c>
      <c r="I469" t="s">
        <v>376</v>
      </c>
      <c r="J469" s="33">
        <v>2.4E-2</v>
      </c>
      <c r="K469" s="33">
        <v>24</v>
      </c>
      <c r="L469">
        <v>15</v>
      </c>
      <c r="M469">
        <v>5400</v>
      </c>
      <c r="N469" t="s">
        <v>377</v>
      </c>
      <c r="O469" t="s">
        <v>378</v>
      </c>
      <c r="P469">
        <f>IF(Tabel1[[#This Row],[Beschikte productie per jaar '[MWh']]]&gt;14.25,1,0)</f>
        <v>1</v>
      </c>
      <c r="Q469" s="2" t="str">
        <f>VLOOKUP(Tabel1[[#This Row],[Plaats lokatie]],stadgem,4,0)</f>
        <v>Meppel</v>
      </c>
    </row>
    <row r="470" spans="1:17" hidden="1" x14ac:dyDescent="0.25">
      <c r="A470" t="s">
        <v>1288</v>
      </c>
      <c r="B470" t="s">
        <v>1289</v>
      </c>
      <c r="C470" t="s">
        <v>371</v>
      </c>
      <c r="D470" t="s">
        <v>1290</v>
      </c>
      <c r="E470" t="s">
        <v>1291</v>
      </c>
      <c r="F470" t="s">
        <v>1292</v>
      </c>
      <c r="G470" t="s">
        <v>1293</v>
      </c>
      <c r="H470" t="s">
        <v>995</v>
      </c>
      <c r="I470" t="s">
        <v>376</v>
      </c>
      <c r="J470" s="33">
        <v>0.223</v>
      </c>
      <c r="K470" s="33">
        <v>223</v>
      </c>
      <c r="L470">
        <v>15</v>
      </c>
      <c r="M470">
        <v>287670</v>
      </c>
      <c r="N470" t="s">
        <v>1294</v>
      </c>
      <c r="O470" t="s">
        <v>378</v>
      </c>
      <c r="P470">
        <f>IF(Tabel1[[#This Row],[Beschikte productie per jaar '[MWh']]]&gt;14.25,1,0)</f>
        <v>1</v>
      </c>
      <c r="Q470" s="2" t="str">
        <f>VLOOKUP(Tabel1[[#This Row],[Plaats lokatie]],stadgem,4,0)</f>
        <v>Midden-Drenthe</v>
      </c>
    </row>
    <row r="471" spans="1:17" hidden="1" x14ac:dyDescent="0.25">
      <c r="A471" t="s">
        <v>1288</v>
      </c>
      <c r="B471" t="s">
        <v>1295</v>
      </c>
      <c r="C471" t="s">
        <v>371</v>
      </c>
      <c r="D471" t="s">
        <v>1290</v>
      </c>
      <c r="E471" t="s">
        <v>1296</v>
      </c>
      <c r="F471" t="s">
        <v>1297</v>
      </c>
      <c r="G471" t="s">
        <v>1298</v>
      </c>
      <c r="H471" t="s">
        <v>397</v>
      </c>
      <c r="I471" t="s">
        <v>376</v>
      </c>
      <c r="J471" s="33">
        <v>8.2799999999999999E-2</v>
      </c>
      <c r="K471" s="33">
        <v>82.8</v>
      </c>
      <c r="L471">
        <v>15</v>
      </c>
      <c r="M471">
        <v>127926</v>
      </c>
      <c r="N471" t="s">
        <v>1294</v>
      </c>
      <c r="O471" t="s">
        <v>378</v>
      </c>
      <c r="P471">
        <f>IF(Tabel1[[#This Row],[Beschikte productie per jaar '[MWh']]]&gt;14.25,1,0)</f>
        <v>1</v>
      </c>
      <c r="Q471" s="2" t="str">
        <f>VLOOKUP(Tabel1[[#This Row],[Plaats lokatie]],stadgem,4,0)</f>
        <v>Meppel</v>
      </c>
    </row>
    <row r="472" spans="1:17" hidden="1" x14ac:dyDescent="0.25">
      <c r="A472" t="s">
        <v>1288</v>
      </c>
      <c r="B472" t="s">
        <v>1299</v>
      </c>
      <c r="C472" t="s">
        <v>371</v>
      </c>
      <c r="D472" t="s">
        <v>1290</v>
      </c>
      <c r="E472" t="s">
        <v>373</v>
      </c>
      <c r="F472" t="s">
        <v>373</v>
      </c>
      <c r="G472" t="s">
        <v>501</v>
      </c>
      <c r="H472" t="s">
        <v>502</v>
      </c>
      <c r="I472" t="s">
        <v>376</v>
      </c>
      <c r="J472" s="33">
        <v>0.33500000000000002</v>
      </c>
      <c r="K472" s="33">
        <v>335</v>
      </c>
      <c r="L472">
        <v>15</v>
      </c>
      <c r="M472">
        <v>432150</v>
      </c>
      <c r="N472" t="s">
        <v>1294</v>
      </c>
      <c r="O472" t="s">
        <v>378</v>
      </c>
      <c r="P472">
        <f>IF(Tabel1[[#This Row],[Beschikte productie per jaar '[MWh']]]&gt;14.25,1,0)</f>
        <v>1</v>
      </c>
      <c r="Q472" s="2" t="str">
        <f>VLOOKUP(Tabel1[[#This Row],[Plaats lokatie]],stadgem,4,0)</f>
        <v>Midden-Drenthe</v>
      </c>
    </row>
    <row r="473" spans="1:17" hidden="1" x14ac:dyDescent="0.25">
      <c r="A473" t="s">
        <v>1288</v>
      </c>
      <c r="B473" t="s">
        <v>1300</v>
      </c>
      <c r="C473" t="s">
        <v>371</v>
      </c>
      <c r="D473" t="s">
        <v>1290</v>
      </c>
      <c r="E473" t="s">
        <v>1301</v>
      </c>
      <c r="F473" t="s">
        <v>1302</v>
      </c>
      <c r="G473" t="s">
        <v>1303</v>
      </c>
      <c r="H473" t="s">
        <v>389</v>
      </c>
      <c r="I473" t="s">
        <v>376</v>
      </c>
      <c r="J473" s="33">
        <v>0.46</v>
      </c>
      <c r="K473" s="33">
        <v>460</v>
      </c>
      <c r="L473">
        <v>15</v>
      </c>
      <c r="M473">
        <v>593400</v>
      </c>
      <c r="N473" t="s">
        <v>1294</v>
      </c>
      <c r="O473" t="s">
        <v>378</v>
      </c>
      <c r="P473">
        <f>IF(Tabel1[[#This Row],[Beschikte productie per jaar '[MWh']]]&gt;14.25,1,0)</f>
        <v>1</v>
      </c>
      <c r="Q473" s="2" t="str">
        <f>VLOOKUP(Tabel1[[#This Row],[Plaats lokatie]],stadgem,4,0)</f>
        <v>Emmen</v>
      </c>
    </row>
    <row r="474" spans="1:17" hidden="1" x14ac:dyDescent="0.25">
      <c r="A474" t="s">
        <v>1288</v>
      </c>
      <c r="B474" t="s">
        <v>1304</v>
      </c>
      <c r="C474" t="s">
        <v>371</v>
      </c>
      <c r="D474" t="s">
        <v>1290</v>
      </c>
      <c r="E474" t="s">
        <v>1305</v>
      </c>
      <c r="F474" t="s">
        <v>1306</v>
      </c>
      <c r="G474" t="s">
        <v>1307</v>
      </c>
      <c r="H474" t="s">
        <v>476</v>
      </c>
      <c r="I474" t="s">
        <v>376</v>
      </c>
      <c r="J474" s="33">
        <v>0.15</v>
      </c>
      <c r="K474" s="33">
        <v>150</v>
      </c>
      <c r="L474">
        <v>15</v>
      </c>
      <c r="M474">
        <v>231750</v>
      </c>
      <c r="N474" t="s">
        <v>1294</v>
      </c>
      <c r="O474" t="s">
        <v>378</v>
      </c>
      <c r="P474">
        <f>IF(Tabel1[[#This Row],[Beschikte productie per jaar '[MWh']]]&gt;14.25,1,0)</f>
        <v>1</v>
      </c>
      <c r="Q474" s="2" t="str">
        <f>VLOOKUP(Tabel1[[#This Row],[Plaats lokatie]],stadgem,4,0)</f>
        <v>De Wolden</v>
      </c>
    </row>
    <row r="475" spans="1:17" hidden="1" x14ac:dyDescent="0.25">
      <c r="A475" t="s">
        <v>1288</v>
      </c>
      <c r="B475" t="s">
        <v>1308</v>
      </c>
      <c r="C475" t="s">
        <v>371</v>
      </c>
      <c r="D475" t="s">
        <v>1290</v>
      </c>
      <c r="E475" t="s">
        <v>1172</v>
      </c>
      <c r="F475" t="s">
        <v>1173</v>
      </c>
      <c r="G475" t="s">
        <v>1174</v>
      </c>
      <c r="H475" t="s">
        <v>696</v>
      </c>
      <c r="I475" t="s">
        <v>376</v>
      </c>
      <c r="J475" s="33">
        <v>0.1</v>
      </c>
      <c r="K475" s="33">
        <v>100</v>
      </c>
      <c r="L475">
        <v>15</v>
      </c>
      <c r="M475">
        <v>154500</v>
      </c>
      <c r="N475" t="s">
        <v>1294</v>
      </c>
      <c r="O475" t="s">
        <v>378</v>
      </c>
      <c r="P475">
        <f>IF(Tabel1[[#This Row],[Beschikte productie per jaar '[MWh']]]&gt;14.25,1,0)</f>
        <v>1</v>
      </c>
      <c r="Q475" s="2" t="str">
        <f>VLOOKUP(Tabel1[[#This Row],[Plaats lokatie]],stadgem,4,0)</f>
        <v>Emmen</v>
      </c>
    </row>
    <row r="476" spans="1:17" hidden="1" x14ac:dyDescent="0.25">
      <c r="A476" t="s">
        <v>1288</v>
      </c>
      <c r="B476" t="s">
        <v>1309</v>
      </c>
      <c r="C476" t="s">
        <v>1145</v>
      </c>
      <c r="D476" t="s">
        <v>1310</v>
      </c>
      <c r="E476" t="s">
        <v>1147</v>
      </c>
      <c r="F476" t="s">
        <v>1148</v>
      </c>
      <c r="G476" t="s">
        <v>1149</v>
      </c>
      <c r="H476" t="s">
        <v>724</v>
      </c>
      <c r="I476" t="s">
        <v>376</v>
      </c>
      <c r="J476" s="33">
        <v>2.1150000000000002</v>
      </c>
      <c r="K476" s="33">
        <v>12123.055916666666</v>
      </c>
      <c r="L476">
        <v>12</v>
      </c>
      <c r="M476">
        <v>11655824</v>
      </c>
      <c r="N476" t="s">
        <v>565</v>
      </c>
      <c r="O476" t="s">
        <v>378</v>
      </c>
      <c r="P476">
        <f>IF(Tabel1[[#This Row],[Beschikte productie per jaar '[MWh']]]&gt;14.25,1,0)</f>
        <v>1</v>
      </c>
      <c r="Q476" s="2" t="str">
        <f>VLOOKUP(Tabel1[[#This Row],[Plaats lokatie]],stadgem,4,0)</f>
        <v>Coevorden</v>
      </c>
    </row>
    <row r="477" spans="1:17" hidden="1" x14ac:dyDescent="0.25">
      <c r="A477" t="s">
        <v>1288</v>
      </c>
      <c r="B477" t="s">
        <v>1311</v>
      </c>
      <c r="C477" t="s">
        <v>1225</v>
      </c>
      <c r="D477" t="s">
        <v>1312</v>
      </c>
      <c r="E477" t="s">
        <v>1313</v>
      </c>
      <c r="F477" t="s">
        <v>802</v>
      </c>
      <c r="G477" t="s">
        <v>803</v>
      </c>
      <c r="H477" t="s">
        <v>393</v>
      </c>
      <c r="I477" t="s">
        <v>376</v>
      </c>
      <c r="J477" s="33">
        <v>0.9</v>
      </c>
      <c r="K477" s="33">
        <v>1494.722</v>
      </c>
      <c r="L477">
        <v>12</v>
      </c>
      <c r="M477">
        <v>477833</v>
      </c>
      <c r="N477" t="s">
        <v>565</v>
      </c>
      <c r="O477" t="s">
        <v>378</v>
      </c>
      <c r="P477">
        <f>IF(Tabel1[[#This Row],[Beschikte productie per jaar '[MWh']]]&gt;14.25,1,0)</f>
        <v>1</v>
      </c>
      <c r="Q477" s="2" t="str">
        <f>VLOOKUP(Tabel1[[#This Row],[Plaats lokatie]],stadgem,4,0)</f>
        <v>Emmen</v>
      </c>
    </row>
    <row r="478" spans="1:17" x14ac:dyDescent="0.25">
      <c r="A478" t="s">
        <v>1288</v>
      </c>
      <c r="B478" t="s">
        <v>1314</v>
      </c>
      <c r="C478" t="s">
        <v>371</v>
      </c>
      <c r="D478" t="s">
        <v>1290</v>
      </c>
      <c r="E478" t="s">
        <v>373</v>
      </c>
      <c r="F478" t="s">
        <v>373</v>
      </c>
      <c r="G478" t="s">
        <v>790</v>
      </c>
      <c r="H478" t="s">
        <v>791</v>
      </c>
      <c r="I478" t="s">
        <v>376</v>
      </c>
      <c r="J478" s="33">
        <v>0.126</v>
      </c>
      <c r="K478" s="33">
        <v>126</v>
      </c>
      <c r="L478">
        <v>15</v>
      </c>
      <c r="M478">
        <v>162540</v>
      </c>
      <c r="N478" t="s">
        <v>1294</v>
      </c>
      <c r="O478" t="s">
        <v>378</v>
      </c>
      <c r="P478">
        <f>IF(Tabel1[[#This Row],[Beschikte productie per jaar '[MWh']]]&gt;14.25,1,0)</f>
        <v>1</v>
      </c>
      <c r="Q478" s="2" t="str">
        <f>VLOOKUP(Tabel1[[#This Row],[Plaats lokatie]],stadgem,4,0)</f>
        <v>Tynaarlo</v>
      </c>
    </row>
    <row r="479" spans="1:17" hidden="1" x14ac:dyDescent="0.25">
      <c r="A479" t="s">
        <v>1288</v>
      </c>
      <c r="B479" t="s">
        <v>292</v>
      </c>
      <c r="C479" t="s">
        <v>1139</v>
      </c>
      <c r="D479" t="s">
        <v>1315</v>
      </c>
      <c r="E479" t="s">
        <v>1316</v>
      </c>
      <c r="F479" t="s">
        <v>1317</v>
      </c>
      <c r="G479" t="s">
        <v>1318</v>
      </c>
      <c r="H479" t="s">
        <v>469</v>
      </c>
      <c r="I479" t="s">
        <v>376</v>
      </c>
      <c r="J479" s="33">
        <v>3.3</v>
      </c>
      <c r="K479" s="33">
        <v>6468</v>
      </c>
      <c r="L479">
        <v>15</v>
      </c>
      <c r="M479">
        <v>6548850</v>
      </c>
      <c r="N479" t="s">
        <v>565</v>
      </c>
      <c r="O479" t="s">
        <v>378</v>
      </c>
      <c r="P479">
        <f>IF(Tabel1[[#This Row],[Beschikte productie per jaar '[MWh']]]&gt;14.25,1,0)</f>
        <v>1</v>
      </c>
      <c r="Q479" s="2" t="str">
        <f>VLOOKUP(Tabel1[[#This Row],[Plaats lokatie]],stadgem,4,0)</f>
        <v>Coevorden</v>
      </c>
    </row>
    <row r="480" spans="1:17" hidden="1" x14ac:dyDescent="0.25">
      <c r="A480" t="s">
        <v>1288</v>
      </c>
      <c r="B480" t="s">
        <v>1319</v>
      </c>
      <c r="C480" t="s">
        <v>371</v>
      </c>
      <c r="D480" t="s">
        <v>1290</v>
      </c>
      <c r="E480" t="s">
        <v>373</v>
      </c>
      <c r="F480" t="s">
        <v>373</v>
      </c>
      <c r="G480" t="s">
        <v>427</v>
      </c>
      <c r="H480" t="s">
        <v>428</v>
      </c>
      <c r="I480" t="s">
        <v>376</v>
      </c>
      <c r="J480" s="33">
        <v>0.12</v>
      </c>
      <c r="K480" s="33">
        <v>120</v>
      </c>
      <c r="L480">
        <v>15</v>
      </c>
      <c r="M480">
        <v>154800</v>
      </c>
      <c r="N480" t="s">
        <v>1294</v>
      </c>
      <c r="O480" t="s">
        <v>378</v>
      </c>
      <c r="P480">
        <f>IF(Tabel1[[#This Row],[Beschikte productie per jaar '[MWh']]]&gt;14.25,1,0)</f>
        <v>1</v>
      </c>
      <c r="Q480" s="2" t="str">
        <f>VLOOKUP(Tabel1[[#This Row],[Plaats lokatie]],stadgem,4,0)</f>
        <v>Emmen</v>
      </c>
    </row>
    <row r="481" spans="1:17" hidden="1" x14ac:dyDescent="0.25">
      <c r="A481" t="s">
        <v>1288</v>
      </c>
      <c r="B481" t="s">
        <v>1320</v>
      </c>
      <c r="C481" t="s">
        <v>371</v>
      </c>
      <c r="D481" t="s">
        <v>1290</v>
      </c>
      <c r="E481" t="s">
        <v>1321</v>
      </c>
      <c r="F481" t="s">
        <v>1322</v>
      </c>
      <c r="G481" t="s">
        <v>1323</v>
      </c>
      <c r="H481" t="s">
        <v>401</v>
      </c>
      <c r="I481" t="s">
        <v>376</v>
      </c>
      <c r="J481" s="33">
        <v>2.0655E-2</v>
      </c>
      <c r="K481" s="33">
        <v>20.654999999999998</v>
      </c>
      <c r="L481">
        <v>15</v>
      </c>
      <c r="M481">
        <v>11154</v>
      </c>
      <c r="N481" t="s">
        <v>1294</v>
      </c>
      <c r="O481" t="s">
        <v>378</v>
      </c>
      <c r="P481">
        <f>IF(Tabel1[[#This Row],[Beschikte productie per jaar '[MWh']]]&gt;14.25,1,0)</f>
        <v>1</v>
      </c>
      <c r="Q481" s="2" t="str">
        <f>VLOOKUP(Tabel1[[#This Row],[Plaats lokatie]],stadgem,4,0)</f>
        <v>Assen</v>
      </c>
    </row>
    <row r="482" spans="1:17" hidden="1" x14ac:dyDescent="0.25">
      <c r="A482" t="s">
        <v>1288</v>
      </c>
      <c r="B482" t="s">
        <v>1324</v>
      </c>
      <c r="C482" t="s">
        <v>1145</v>
      </c>
      <c r="D482" t="s">
        <v>1325</v>
      </c>
      <c r="E482" t="s">
        <v>1165</v>
      </c>
      <c r="F482" t="s">
        <v>1166</v>
      </c>
      <c r="G482" t="s">
        <v>1326</v>
      </c>
      <c r="H482" t="s">
        <v>557</v>
      </c>
      <c r="I482" t="s">
        <v>376</v>
      </c>
      <c r="J482" s="33">
        <v>1.446</v>
      </c>
      <c r="K482" s="33">
        <v>2786.3889166666668</v>
      </c>
      <c r="L482">
        <v>12</v>
      </c>
      <c r="M482">
        <v>1877804</v>
      </c>
      <c r="N482" t="s">
        <v>565</v>
      </c>
      <c r="O482" t="s">
        <v>378</v>
      </c>
      <c r="P482">
        <f>IF(Tabel1[[#This Row],[Beschikte productie per jaar '[MWh']]]&gt;14.25,1,0)</f>
        <v>1</v>
      </c>
      <c r="Q482" s="2" t="str">
        <f>VLOOKUP(Tabel1[[#This Row],[Plaats lokatie]],stadgem,4,0)</f>
        <v>Hoogeveen</v>
      </c>
    </row>
    <row r="483" spans="1:17" hidden="1" x14ac:dyDescent="0.25">
      <c r="A483" t="s">
        <v>1288</v>
      </c>
      <c r="B483" t="s">
        <v>1327</v>
      </c>
      <c r="C483" t="s">
        <v>371</v>
      </c>
      <c r="D483" t="s">
        <v>1290</v>
      </c>
      <c r="E483" t="s">
        <v>1328</v>
      </c>
      <c r="F483" t="s">
        <v>1329</v>
      </c>
      <c r="G483" t="s">
        <v>1330</v>
      </c>
      <c r="H483" t="s">
        <v>1331</v>
      </c>
      <c r="I483" t="s">
        <v>376</v>
      </c>
      <c r="J483" s="33">
        <v>0.9</v>
      </c>
      <c r="K483" s="33">
        <v>900</v>
      </c>
      <c r="L483">
        <v>15</v>
      </c>
      <c r="M483">
        <v>1390500</v>
      </c>
      <c r="N483" t="s">
        <v>1294</v>
      </c>
      <c r="O483" t="s">
        <v>378</v>
      </c>
      <c r="P483">
        <f>IF(Tabel1[[#This Row],[Beschikte productie per jaar '[MWh']]]&gt;14.25,1,0)</f>
        <v>1</v>
      </c>
      <c r="Q483" s="2" t="str">
        <f>VLOOKUP(Tabel1[[#This Row],[Plaats lokatie]],stadgem,4,0)</f>
        <v>Aa en Hunze</v>
      </c>
    </row>
    <row r="484" spans="1:17" hidden="1" x14ac:dyDescent="0.25">
      <c r="A484" t="s">
        <v>1288</v>
      </c>
      <c r="B484" t="s">
        <v>1332</v>
      </c>
      <c r="C484" t="s">
        <v>371</v>
      </c>
      <c r="D484" t="s">
        <v>1290</v>
      </c>
      <c r="E484" t="s">
        <v>373</v>
      </c>
      <c r="F484" t="s">
        <v>373</v>
      </c>
      <c r="G484" t="s">
        <v>427</v>
      </c>
      <c r="H484" t="s">
        <v>428</v>
      </c>
      <c r="I484" t="s">
        <v>376</v>
      </c>
      <c r="J484" s="33">
        <v>0.15</v>
      </c>
      <c r="K484" s="33">
        <v>150</v>
      </c>
      <c r="L484">
        <v>15</v>
      </c>
      <c r="M484">
        <v>231750</v>
      </c>
      <c r="N484" t="s">
        <v>1294</v>
      </c>
      <c r="O484" t="s">
        <v>378</v>
      </c>
      <c r="P484">
        <f>IF(Tabel1[[#This Row],[Beschikte productie per jaar '[MWh']]]&gt;14.25,1,0)</f>
        <v>1</v>
      </c>
      <c r="Q484" s="2" t="str">
        <f>VLOOKUP(Tabel1[[#This Row],[Plaats lokatie]],stadgem,4,0)</f>
        <v>Emmen</v>
      </c>
    </row>
    <row r="485" spans="1:17" hidden="1" x14ac:dyDescent="0.25">
      <c r="A485" t="s">
        <v>1288</v>
      </c>
      <c r="B485" t="s">
        <v>1333</v>
      </c>
      <c r="C485" t="s">
        <v>1225</v>
      </c>
      <c r="D485" t="s">
        <v>1312</v>
      </c>
      <c r="E485" t="s">
        <v>373</v>
      </c>
      <c r="F485" t="s">
        <v>373</v>
      </c>
      <c r="G485" t="s">
        <v>1029</v>
      </c>
      <c r="H485" t="s">
        <v>1030</v>
      </c>
      <c r="I485" t="s">
        <v>376</v>
      </c>
      <c r="J485" s="33">
        <v>0.5</v>
      </c>
      <c r="K485" s="33">
        <v>2000</v>
      </c>
      <c r="L485">
        <v>12</v>
      </c>
      <c r="M485">
        <v>619761</v>
      </c>
      <c r="N485" t="s">
        <v>565</v>
      </c>
      <c r="O485" t="s">
        <v>378</v>
      </c>
      <c r="P485">
        <f>IF(Tabel1[[#This Row],[Beschikte productie per jaar '[MWh']]]&gt;14.25,1,0)</f>
        <v>1</v>
      </c>
      <c r="Q485" s="2" t="str">
        <f>VLOOKUP(Tabel1[[#This Row],[Plaats lokatie]],stadgem,4,0)</f>
        <v>Emmen</v>
      </c>
    </row>
    <row r="486" spans="1:17" hidden="1" x14ac:dyDescent="0.25">
      <c r="A486" t="s">
        <v>1288</v>
      </c>
      <c r="B486" t="s">
        <v>1334</v>
      </c>
      <c r="C486" t="s">
        <v>371</v>
      </c>
      <c r="D486" t="s">
        <v>1290</v>
      </c>
      <c r="E486" t="s">
        <v>373</v>
      </c>
      <c r="F486" t="s">
        <v>373</v>
      </c>
      <c r="G486" t="s">
        <v>883</v>
      </c>
      <c r="H486" t="s">
        <v>884</v>
      </c>
      <c r="I486" t="s">
        <v>376</v>
      </c>
      <c r="J486" s="33">
        <v>0.09</v>
      </c>
      <c r="K486" s="33">
        <v>90</v>
      </c>
      <c r="L486">
        <v>15</v>
      </c>
      <c r="M486">
        <v>116100</v>
      </c>
      <c r="N486" t="s">
        <v>1294</v>
      </c>
      <c r="O486" t="s">
        <v>378</v>
      </c>
      <c r="P486">
        <f>IF(Tabel1[[#This Row],[Beschikte productie per jaar '[MWh']]]&gt;14.25,1,0)</f>
        <v>1</v>
      </c>
      <c r="Q486" s="2" t="str">
        <f>VLOOKUP(Tabel1[[#This Row],[Plaats lokatie]],stadgem,4,0)</f>
        <v>Aa en Hunze</v>
      </c>
    </row>
    <row r="487" spans="1:17" hidden="1" x14ac:dyDescent="0.25">
      <c r="A487" t="s">
        <v>1288</v>
      </c>
      <c r="B487" t="s">
        <v>1335</v>
      </c>
      <c r="C487" t="s">
        <v>371</v>
      </c>
      <c r="D487" t="s">
        <v>1290</v>
      </c>
      <c r="E487" t="s">
        <v>373</v>
      </c>
      <c r="F487" t="s">
        <v>373</v>
      </c>
      <c r="G487" t="s">
        <v>421</v>
      </c>
      <c r="H487" t="s">
        <v>422</v>
      </c>
      <c r="I487" t="s">
        <v>376</v>
      </c>
      <c r="J487" s="33">
        <v>0.2</v>
      </c>
      <c r="K487" s="33">
        <v>200</v>
      </c>
      <c r="L487">
        <v>15</v>
      </c>
      <c r="M487">
        <v>309000</v>
      </c>
      <c r="N487" t="s">
        <v>1294</v>
      </c>
      <c r="O487" t="s">
        <v>378</v>
      </c>
      <c r="P487">
        <f>IF(Tabel1[[#This Row],[Beschikte productie per jaar '[MWh']]]&gt;14.25,1,0)</f>
        <v>1</v>
      </c>
      <c r="Q487" s="2" t="str">
        <f>VLOOKUP(Tabel1[[#This Row],[Plaats lokatie]],stadgem,4,0)</f>
        <v>De Wolden</v>
      </c>
    </row>
    <row r="488" spans="1:17" hidden="1" x14ac:dyDescent="0.25">
      <c r="A488" t="s">
        <v>1288</v>
      </c>
      <c r="B488" t="s">
        <v>1336</v>
      </c>
      <c r="C488" t="s">
        <v>371</v>
      </c>
      <c r="D488" t="s">
        <v>1290</v>
      </c>
      <c r="E488" t="s">
        <v>1337</v>
      </c>
      <c r="F488" t="s">
        <v>1338</v>
      </c>
      <c r="G488" t="s">
        <v>1339</v>
      </c>
      <c r="H488" t="s">
        <v>397</v>
      </c>
      <c r="I488" t="s">
        <v>376</v>
      </c>
      <c r="J488" s="33">
        <v>9.1999999999999998E-2</v>
      </c>
      <c r="K488" s="33">
        <v>92</v>
      </c>
      <c r="L488">
        <v>15</v>
      </c>
      <c r="M488">
        <v>118680</v>
      </c>
      <c r="N488" t="s">
        <v>1294</v>
      </c>
      <c r="O488" t="s">
        <v>378</v>
      </c>
      <c r="P488">
        <f>IF(Tabel1[[#This Row],[Beschikte productie per jaar '[MWh']]]&gt;14.25,1,0)</f>
        <v>1</v>
      </c>
      <c r="Q488" s="2" t="str">
        <f>VLOOKUP(Tabel1[[#This Row],[Plaats lokatie]],stadgem,4,0)</f>
        <v>Meppel</v>
      </c>
    </row>
    <row r="489" spans="1:17" hidden="1" x14ac:dyDescent="0.25">
      <c r="A489" t="s">
        <v>1288</v>
      </c>
      <c r="B489" t="s">
        <v>1340</v>
      </c>
      <c r="C489" t="s">
        <v>371</v>
      </c>
      <c r="D489" t="s">
        <v>1290</v>
      </c>
      <c r="E489" t="s">
        <v>373</v>
      </c>
      <c r="F489" t="s">
        <v>373</v>
      </c>
      <c r="G489" t="s">
        <v>1341</v>
      </c>
      <c r="H489" t="s">
        <v>557</v>
      </c>
      <c r="I489" t="s">
        <v>376</v>
      </c>
      <c r="J489" s="33">
        <v>0.12</v>
      </c>
      <c r="K489" s="33">
        <v>120</v>
      </c>
      <c r="L489">
        <v>15</v>
      </c>
      <c r="M489">
        <v>185400</v>
      </c>
      <c r="N489" t="s">
        <v>1294</v>
      </c>
      <c r="O489" t="s">
        <v>378</v>
      </c>
      <c r="P489">
        <f>IF(Tabel1[[#This Row],[Beschikte productie per jaar '[MWh']]]&gt;14.25,1,0)</f>
        <v>1</v>
      </c>
      <c r="Q489" s="2" t="str">
        <f>VLOOKUP(Tabel1[[#This Row],[Plaats lokatie]],stadgem,4,0)</f>
        <v>Hoogeveen</v>
      </c>
    </row>
    <row r="490" spans="1:17" hidden="1" x14ac:dyDescent="0.25">
      <c r="A490" t="s">
        <v>1288</v>
      </c>
      <c r="B490" t="s">
        <v>1342</v>
      </c>
      <c r="C490" t="s">
        <v>1145</v>
      </c>
      <c r="D490" t="s">
        <v>1343</v>
      </c>
      <c r="E490" t="s">
        <v>373</v>
      </c>
      <c r="F490" t="s">
        <v>373</v>
      </c>
      <c r="G490" t="s">
        <v>956</v>
      </c>
      <c r="H490" t="s">
        <v>384</v>
      </c>
      <c r="I490" t="s">
        <v>376</v>
      </c>
      <c r="J490" s="33">
        <v>0.6</v>
      </c>
      <c r="K490" s="33">
        <v>4800</v>
      </c>
      <c r="L490">
        <v>12</v>
      </c>
      <c r="M490">
        <v>3225600</v>
      </c>
      <c r="N490" t="s">
        <v>565</v>
      </c>
      <c r="O490" t="s">
        <v>378</v>
      </c>
      <c r="P490">
        <f>IF(Tabel1[[#This Row],[Beschikte productie per jaar '[MWh']]]&gt;14.25,1,0)</f>
        <v>1</v>
      </c>
      <c r="Q490" s="2" t="str">
        <f>VLOOKUP(Tabel1[[#This Row],[Plaats lokatie]],stadgem,4,0)</f>
        <v>Hoogeveen</v>
      </c>
    </row>
    <row r="491" spans="1:17" hidden="1" x14ac:dyDescent="0.25">
      <c r="A491" t="s">
        <v>1288</v>
      </c>
      <c r="B491" t="s">
        <v>1344</v>
      </c>
      <c r="C491" t="s">
        <v>371</v>
      </c>
      <c r="D491" t="s">
        <v>1290</v>
      </c>
      <c r="E491" t="s">
        <v>373</v>
      </c>
      <c r="F491" t="s">
        <v>373</v>
      </c>
      <c r="G491" t="s">
        <v>501</v>
      </c>
      <c r="H491" t="s">
        <v>502</v>
      </c>
      <c r="I491" t="s">
        <v>376</v>
      </c>
      <c r="J491" s="33">
        <v>0.42499999999999999</v>
      </c>
      <c r="K491" s="33">
        <v>425</v>
      </c>
      <c r="L491">
        <v>15</v>
      </c>
      <c r="M491">
        <v>548250</v>
      </c>
      <c r="N491" t="s">
        <v>1294</v>
      </c>
      <c r="O491" t="s">
        <v>378</v>
      </c>
      <c r="P491">
        <f>IF(Tabel1[[#This Row],[Beschikte productie per jaar '[MWh']]]&gt;14.25,1,0)</f>
        <v>1</v>
      </c>
      <c r="Q491" s="2" t="str">
        <f>VLOOKUP(Tabel1[[#This Row],[Plaats lokatie]],stadgem,4,0)</f>
        <v>Midden-Drenthe</v>
      </c>
    </row>
    <row r="492" spans="1:17" hidden="1" x14ac:dyDescent="0.25">
      <c r="A492" t="s">
        <v>1288</v>
      </c>
      <c r="B492" t="s">
        <v>1345</v>
      </c>
      <c r="C492" t="s">
        <v>371</v>
      </c>
      <c r="D492" t="s">
        <v>1290</v>
      </c>
      <c r="E492" t="s">
        <v>1346</v>
      </c>
      <c r="F492" t="s">
        <v>1347</v>
      </c>
      <c r="G492" t="s">
        <v>1348</v>
      </c>
      <c r="H492" t="s">
        <v>384</v>
      </c>
      <c r="I492" t="s">
        <v>376</v>
      </c>
      <c r="J492" s="33">
        <v>4.4999999999999998E-2</v>
      </c>
      <c r="K492" s="33">
        <v>45</v>
      </c>
      <c r="L492">
        <v>15</v>
      </c>
      <c r="M492">
        <v>58050</v>
      </c>
      <c r="N492" t="s">
        <v>1294</v>
      </c>
      <c r="O492" t="s">
        <v>378</v>
      </c>
      <c r="P492">
        <f>IF(Tabel1[[#This Row],[Beschikte productie per jaar '[MWh']]]&gt;14.25,1,0)</f>
        <v>1</v>
      </c>
      <c r="Q492" s="2" t="str">
        <f>VLOOKUP(Tabel1[[#This Row],[Plaats lokatie]],stadgem,4,0)</f>
        <v>Hoogeveen</v>
      </c>
    </row>
    <row r="493" spans="1:17" hidden="1" x14ac:dyDescent="0.25">
      <c r="A493" t="s">
        <v>1288</v>
      </c>
      <c r="B493" t="s">
        <v>1349</v>
      </c>
      <c r="C493" t="s">
        <v>371</v>
      </c>
      <c r="D493" t="s">
        <v>1290</v>
      </c>
      <c r="E493" t="s">
        <v>373</v>
      </c>
      <c r="F493" t="s">
        <v>373</v>
      </c>
      <c r="G493" t="s">
        <v>1350</v>
      </c>
      <c r="H493" t="s">
        <v>1351</v>
      </c>
      <c r="I493" t="s">
        <v>376</v>
      </c>
      <c r="J493" s="33">
        <v>0.495</v>
      </c>
      <c r="K493" s="33">
        <v>495</v>
      </c>
      <c r="L493">
        <v>15</v>
      </c>
      <c r="M493">
        <v>764775</v>
      </c>
      <c r="N493" t="s">
        <v>1294</v>
      </c>
      <c r="O493" t="s">
        <v>378</v>
      </c>
      <c r="P493">
        <f>IF(Tabel1[[#This Row],[Beschikte productie per jaar '[MWh']]]&gt;14.25,1,0)</f>
        <v>1</v>
      </c>
      <c r="Q493" s="2" t="str">
        <f>VLOOKUP(Tabel1[[#This Row],[Plaats lokatie]],stadgem,4,0)</f>
        <v>Aa en Hunze</v>
      </c>
    </row>
    <row r="494" spans="1:17" hidden="1" x14ac:dyDescent="0.25">
      <c r="A494" t="s">
        <v>1288</v>
      </c>
      <c r="B494" t="s">
        <v>1352</v>
      </c>
      <c r="C494" t="s">
        <v>371</v>
      </c>
      <c r="D494" t="s">
        <v>1290</v>
      </c>
      <c r="E494" t="s">
        <v>373</v>
      </c>
      <c r="F494" t="s">
        <v>373</v>
      </c>
      <c r="G494" t="s">
        <v>1353</v>
      </c>
      <c r="H494" t="s">
        <v>1354</v>
      </c>
      <c r="I494" t="s">
        <v>376</v>
      </c>
      <c r="J494" s="33">
        <v>0.12</v>
      </c>
      <c r="K494" s="33">
        <v>120</v>
      </c>
      <c r="L494">
        <v>15</v>
      </c>
      <c r="M494">
        <v>154800</v>
      </c>
      <c r="N494" t="s">
        <v>1294</v>
      </c>
      <c r="O494" t="s">
        <v>378</v>
      </c>
      <c r="P494">
        <f>IF(Tabel1[[#This Row],[Beschikte productie per jaar '[MWh']]]&gt;14.25,1,0)</f>
        <v>1</v>
      </c>
      <c r="Q494" s="2" t="str">
        <f>VLOOKUP(Tabel1[[#This Row],[Plaats lokatie]],stadgem,4,0)</f>
        <v>De Wolden</v>
      </c>
    </row>
    <row r="495" spans="1:17" hidden="1" x14ac:dyDescent="0.25">
      <c r="A495" t="s">
        <v>1288</v>
      </c>
      <c r="B495" t="s">
        <v>1355</v>
      </c>
      <c r="C495" t="s">
        <v>371</v>
      </c>
      <c r="D495" t="s">
        <v>1290</v>
      </c>
      <c r="E495" t="s">
        <v>1356</v>
      </c>
      <c r="F495" t="s">
        <v>1357</v>
      </c>
      <c r="G495" t="s">
        <v>1358</v>
      </c>
      <c r="H495" t="s">
        <v>469</v>
      </c>
      <c r="I495" t="s">
        <v>376</v>
      </c>
      <c r="J495" s="33">
        <v>0.19139999999999999</v>
      </c>
      <c r="K495" s="33">
        <v>191.4</v>
      </c>
      <c r="L495">
        <v>15</v>
      </c>
      <c r="M495">
        <v>246906</v>
      </c>
      <c r="N495" t="s">
        <v>1294</v>
      </c>
      <c r="O495" t="s">
        <v>378</v>
      </c>
      <c r="P495">
        <f>IF(Tabel1[[#This Row],[Beschikte productie per jaar '[MWh']]]&gt;14.25,1,0)</f>
        <v>1</v>
      </c>
      <c r="Q495" s="2" t="str">
        <f>VLOOKUP(Tabel1[[#This Row],[Plaats lokatie]],stadgem,4,0)</f>
        <v>Coevorden</v>
      </c>
    </row>
    <row r="496" spans="1:17" hidden="1" x14ac:dyDescent="0.25">
      <c r="A496" t="s">
        <v>1288</v>
      </c>
      <c r="B496" t="s">
        <v>1359</v>
      </c>
      <c r="C496" t="s">
        <v>371</v>
      </c>
      <c r="D496" t="s">
        <v>1290</v>
      </c>
      <c r="E496" t="s">
        <v>373</v>
      </c>
      <c r="F496" t="s">
        <v>373</v>
      </c>
      <c r="G496" t="s">
        <v>1360</v>
      </c>
      <c r="H496" t="s">
        <v>384</v>
      </c>
      <c r="I496" t="s">
        <v>376</v>
      </c>
      <c r="J496" s="33">
        <v>1.6E-2</v>
      </c>
      <c r="K496" s="33">
        <v>16</v>
      </c>
      <c r="L496">
        <v>15</v>
      </c>
      <c r="M496">
        <v>24720</v>
      </c>
      <c r="N496" t="s">
        <v>1294</v>
      </c>
      <c r="O496" t="s">
        <v>378</v>
      </c>
      <c r="P496">
        <f>IF(Tabel1[[#This Row],[Beschikte productie per jaar '[MWh']]]&gt;14.25,1,0)</f>
        <v>1</v>
      </c>
      <c r="Q496" s="2" t="str">
        <f>VLOOKUP(Tabel1[[#This Row],[Plaats lokatie]],stadgem,4,0)</f>
        <v>Hoogeveen</v>
      </c>
    </row>
    <row r="497" spans="1:17" hidden="1" x14ac:dyDescent="0.25">
      <c r="A497" t="s">
        <v>1288</v>
      </c>
      <c r="B497" t="s">
        <v>1361</v>
      </c>
      <c r="C497" t="s">
        <v>371</v>
      </c>
      <c r="D497" t="s">
        <v>1290</v>
      </c>
      <c r="E497" t="s">
        <v>1220</v>
      </c>
      <c r="F497" t="s">
        <v>1362</v>
      </c>
      <c r="G497" t="s">
        <v>1363</v>
      </c>
      <c r="H497" t="s">
        <v>384</v>
      </c>
      <c r="I497" t="s">
        <v>376</v>
      </c>
      <c r="J497" s="33">
        <v>0.15</v>
      </c>
      <c r="K497" s="33">
        <v>150</v>
      </c>
      <c r="L497">
        <v>15</v>
      </c>
      <c r="M497">
        <v>193500</v>
      </c>
      <c r="N497" t="s">
        <v>1294</v>
      </c>
      <c r="O497" t="s">
        <v>378</v>
      </c>
      <c r="P497">
        <f>IF(Tabel1[[#This Row],[Beschikte productie per jaar '[MWh']]]&gt;14.25,1,0)</f>
        <v>1</v>
      </c>
      <c r="Q497" s="2" t="str">
        <f>VLOOKUP(Tabel1[[#This Row],[Plaats lokatie]],stadgem,4,0)</f>
        <v>Hoogeveen</v>
      </c>
    </row>
    <row r="498" spans="1:17" hidden="1" x14ac:dyDescent="0.25">
      <c r="A498" t="s">
        <v>1288</v>
      </c>
      <c r="B498" t="s">
        <v>1364</v>
      </c>
      <c r="C498" t="s">
        <v>371</v>
      </c>
      <c r="D498" t="s">
        <v>1290</v>
      </c>
      <c r="E498" t="s">
        <v>373</v>
      </c>
      <c r="F498" t="s">
        <v>373</v>
      </c>
      <c r="G498" t="s">
        <v>471</v>
      </c>
      <c r="H498" t="s">
        <v>472</v>
      </c>
      <c r="I498" t="s">
        <v>376</v>
      </c>
      <c r="J498" s="33">
        <v>6.4000000000000001E-2</v>
      </c>
      <c r="K498" s="33">
        <v>64</v>
      </c>
      <c r="L498">
        <v>15</v>
      </c>
      <c r="M498">
        <v>84267</v>
      </c>
      <c r="N498" t="s">
        <v>1294</v>
      </c>
      <c r="O498" t="s">
        <v>378</v>
      </c>
      <c r="P498">
        <f>IF(Tabel1[[#This Row],[Beschikte productie per jaar '[MWh']]]&gt;14.25,1,0)</f>
        <v>1</v>
      </c>
      <c r="Q498" s="2" t="str">
        <f>VLOOKUP(Tabel1[[#This Row],[Plaats lokatie]],stadgem,4,0)</f>
        <v>Coevorden</v>
      </c>
    </row>
    <row r="499" spans="1:17" hidden="1" x14ac:dyDescent="0.25">
      <c r="A499" t="s">
        <v>1288</v>
      </c>
      <c r="B499" t="s">
        <v>1365</v>
      </c>
      <c r="C499" t="s">
        <v>371</v>
      </c>
      <c r="D499" t="s">
        <v>1290</v>
      </c>
      <c r="E499" t="s">
        <v>1366</v>
      </c>
      <c r="F499" t="s">
        <v>1367</v>
      </c>
      <c r="G499" t="s">
        <v>1368</v>
      </c>
      <c r="H499" t="s">
        <v>660</v>
      </c>
      <c r="I499" t="s">
        <v>376</v>
      </c>
      <c r="J499" s="33">
        <v>0.375</v>
      </c>
      <c r="K499" s="33">
        <v>375</v>
      </c>
      <c r="L499">
        <v>15</v>
      </c>
      <c r="M499">
        <v>579375</v>
      </c>
      <c r="N499" t="s">
        <v>1294</v>
      </c>
      <c r="O499" t="s">
        <v>378</v>
      </c>
      <c r="P499">
        <f>IF(Tabel1[[#This Row],[Beschikte productie per jaar '[MWh']]]&gt;14.25,1,0)</f>
        <v>1</v>
      </c>
      <c r="Q499" s="2" t="str">
        <f>VLOOKUP(Tabel1[[#This Row],[Plaats lokatie]],stadgem,4,0)</f>
        <v>Aa en Hunze</v>
      </c>
    </row>
    <row r="500" spans="1:17" hidden="1" x14ac:dyDescent="0.25">
      <c r="A500" t="s">
        <v>1288</v>
      </c>
      <c r="B500" t="s">
        <v>1369</v>
      </c>
      <c r="C500" t="s">
        <v>371</v>
      </c>
      <c r="D500" t="s">
        <v>1290</v>
      </c>
      <c r="E500" t="s">
        <v>1370</v>
      </c>
      <c r="F500" t="s">
        <v>1371</v>
      </c>
      <c r="G500" t="s">
        <v>1372</v>
      </c>
      <c r="H500" t="s">
        <v>401</v>
      </c>
      <c r="I500" t="s">
        <v>376</v>
      </c>
      <c r="J500" s="33">
        <v>8.9440000000000006E-2</v>
      </c>
      <c r="K500" s="33">
        <v>89.44</v>
      </c>
      <c r="L500">
        <v>15</v>
      </c>
      <c r="M500">
        <v>138185</v>
      </c>
      <c r="N500" t="s">
        <v>1294</v>
      </c>
      <c r="O500" t="s">
        <v>378</v>
      </c>
      <c r="P500">
        <f>IF(Tabel1[[#This Row],[Beschikte productie per jaar '[MWh']]]&gt;14.25,1,0)</f>
        <v>1</v>
      </c>
      <c r="Q500" s="2" t="str">
        <f>VLOOKUP(Tabel1[[#This Row],[Plaats lokatie]],stadgem,4,0)</f>
        <v>Assen</v>
      </c>
    </row>
    <row r="501" spans="1:17" hidden="1" x14ac:dyDescent="0.25">
      <c r="A501" t="s">
        <v>1288</v>
      </c>
      <c r="B501" t="s">
        <v>1373</v>
      </c>
      <c r="C501" t="s">
        <v>371</v>
      </c>
      <c r="D501" t="s">
        <v>1290</v>
      </c>
      <c r="E501" t="s">
        <v>373</v>
      </c>
      <c r="F501" t="s">
        <v>373</v>
      </c>
      <c r="G501" t="s">
        <v>719</v>
      </c>
      <c r="H501" t="s">
        <v>720</v>
      </c>
      <c r="I501" t="s">
        <v>376</v>
      </c>
      <c r="J501" s="33">
        <v>0.1</v>
      </c>
      <c r="K501" s="33">
        <v>100</v>
      </c>
      <c r="L501">
        <v>15</v>
      </c>
      <c r="M501">
        <v>129000</v>
      </c>
      <c r="N501" t="s">
        <v>1294</v>
      </c>
      <c r="O501" t="s">
        <v>378</v>
      </c>
      <c r="P501">
        <f>IF(Tabel1[[#This Row],[Beschikte productie per jaar '[MWh']]]&gt;14.25,1,0)</f>
        <v>1</v>
      </c>
      <c r="Q501" s="2" t="str">
        <f>VLOOKUP(Tabel1[[#This Row],[Plaats lokatie]],stadgem,4,0)</f>
        <v>Aa en Hunze</v>
      </c>
    </row>
    <row r="502" spans="1:17" hidden="1" x14ac:dyDescent="0.25">
      <c r="A502" t="s">
        <v>1288</v>
      </c>
      <c r="B502" t="s">
        <v>1374</v>
      </c>
      <c r="C502" t="s">
        <v>371</v>
      </c>
      <c r="D502" t="s">
        <v>1290</v>
      </c>
      <c r="E502" t="s">
        <v>1375</v>
      </c>
      <c r="F502" t="s">
        <v>1376</v>
      </c>
      <c r="G502" t="s">
        <v>1377</v>
      </c>
      <c r="H502" t="s">
        <v>469</v>
      </c>
      <c r="I502" t="s">
        <v>376</v>
      </c>
      <c r="J502" s="33">
        <v>4.2000000000000003E-2</v>
      </c>
      <c r="K502" s="33">
        <v>42</v>
      </c>
      <c r="L502">
        <v>15</v>
      </c>
      <c r="M502">
        <v>54180</v>
      </c>
      <c r="N502" t="s">
        <v>1294</v>
      </c>
      <c r="O502" t="s">
        <v>378</v>
      </c>
      <c r="P502">
        <f>IF(Tabel1[[#This Row],[Beschikte productie per jaar '[MWh']]]&gt;14.25,1,0)</f>
        <v>1</v>
      </c>
      <c r="Q502" s="2" t="str">
        <f>VLOOKUP(Tabel1[[#This Row],[Plaats lokatie]],stadgem,4,0)</f>
        <v>Coevorden</v>
      </c>
    </row>
    <row r="503" spans="1:17" x14ac:dyDescent="0.25">
      <c r="A503" t="s">
        <v>1288</v>
      </c>
      <c r="B503" t="s">
        <v>1378</v>
      </c>
      <c r="C503" t="s">
        <v>1145</v>
      </c>
      <c r="D503" t="s">
        <v>1379</v>
      </c>
      <c r="E503" t="s">
        <v>373</v>
      </c>
      <c r="F503" t="s">
        <v>373</v>
      </c>
      <c r="G503" t="s">
        <v>1116</v>
      </c>
      <c r="H503" t="s">
        <v>454</v>
      </c>
      <c r="I503" t="s">
        <v>376</v>
      </c>
      <c r="J503" s="33">
        <v>2.2799999999999998</v>
      </c>
      <c r="K503" s="33">
        <v>13202.293166666668</v>
      </c>
      <c r="L503">
        <v>12</v>
      </c>
      <c r="M503">
        <v>11235680</v>
      </c>
      <c r="N503" t="s">
        <v>565</v>
      </c>
      <c r="O503" t="s">
        <v>378</v>
      </c>
      <c r="P503">
        <f>IF(Tabel1[[#This Row],[Beschikte productie per jaar '[MWh']]]&gt;14.25,1,0)</f>
        <v>1</v>
      </c>
      <c r="Q503" s="2" t="str">
        <f>VLOOKUP(Tabel1[[#This Row],[Plaats lokatie]],stadgem,4,0)</f>
        <v>Tynaarlo</v>
      </c>
    </row>
    <row r="504" spans="1:17" hidden="1" x14ac:dyDescent="0.25">
      <c r="A504" t="s">
        <v>1288</v>
      </c>
      <c r="B504" t="s">
        <v>1380</v>
      </c>
      <c r="C504" t="s">
        <v>1145</v>
      </c>
      <c r="D504" t="s">
        <v>1379</v>
      </c>
      <c r="E504" t="s">
        <v>1381</v>
      </c>
      <c r="F504" t="s">
        <v>1382</v>
      </c>
      <c r="G504" t="s">
        <v>1383</v>
      </c>
      <c r="H504" t="s">
        <v>720</v>
      </c>
      <c r="I504" t="s">
        <v>376</v>
      </c>
      <c r="J504" s="33">
        <v>2.6339999999999999</v>
      </c>
      <c r="K504" s="33">
        <v>15422.07</v>
      </c>
      <c r="L504">
        <v>12</v>
      </c>
      <c r="M504">
        <v>13124799</v>
      </c>
      <c r="N504" t="s">
        <v>565</v>
      </c>
      <c r="O504" t="s">
        <v>378</v>
      </c>
      <c r="P504">
        <f>IF(Tabel1[[#This Row],[Beschikte productie per jaar '[MWh']]]&gt;14.25,1,0)</f>
        <v>1</v>
      </c>
      <c r="Q504" s="2" t="str">
        <f>VLOOKUP(Tabel1[[#This Row],[Plaats lokatie]],stadgem,4,0)</f>
        <v>Aa en Hunze</v>
      </c>
    </row>
    <row r="505" spans="1:17" hidden="1" x14ac:dyDescent="0.25">
      <c r="A505" t="s">
        <v>1288</v>
      </c>
      <c r="B505" t="s">
        <v>1384</v>
      </c>
      <c r="C505" t="s">
        <v>371</v>
      </c>
      <c r="D505" t="s">
        <v>1290</v>
      </c>
      <c r="E505" t="s">
        <v>373</v>
      </c>
      <c r="F505" t="s">
        <v>373</v>
      </c>
      <c r="G505" t="s">
        <v>496</v>
      </c>
      <c r="H505" t="s">
        <v>497</v>
      </c>
      <c r="I505" t="s">
        <v>376</v>
      </c>
      <c r="J505" s="33">
        <v>0.15</v>
      </c>
      <c r="K505" s="33">
        <v>150</v>
      </c>
      <c r="L505">
        <v>15</v>
      </c>
      <c r="M505">
        <v>193500</v>
      </c>
      <c r="N505" t="s">
        <v>1294</v>
      </c>
      <c r="O505" t="s">
        <v>378</v>
      </c>
      <c r="P505">
        <f>IF(Tabel1[[#This Row],[Beschikte productie per jaar '[MWh']]]&gt;14.25,1,0)</f>
        <v>1</v>
      </c>
      <c r="Q505" s="2" t="str">
        <f>VLOOKUP(Tabel1[[#This Row],[Plaats lokatie]],stadgem,4,0)</f>
        <v>De Wolden</v>
      </c>
    </row>
    <row r="506" spans="1:17" hidden="1" x14ac:dyDescent="0.25">
      <c r="A506" t="s">
        <v>1288</v>
      </c>
      <c r="B506" t="s">
        <v>1385</v>
      </c>
      <c r="C506" t="s">
        <v>371</v>
      </c>
      <c r="D506" t="s">
        <v>1290</v>
      </c>
      <c r="E506" t="s">
        <v>794</v>
      </c>
      <c r="F506" t="s">
        <v>795</v>
      </c>
      <c r="G506" t="s">
        <v>796</v>
      </c>
      <c r="H506" t="s">
        <v>550</v>
      </c>
      <c r="I506" t="s">
        <v>376</v>
      </c>
      <c r="J506" s="33">
        <v>7.2499999999999995E-2</v>
      </c>
      <c r="K506" s="33">
        <v>72.5</v>
      </c>
      <c r="L506">
        <v>15</v>
      </c>
      <c r="M506">
        <v>93525</v>
      </c>
      <c r="N506" t="s">
        <v>1294</v>
      </c>
      <c r="O506" t="s">
        <v>378</v>
      </c>
      <c r="P506">
        <f>IF(Tabel1[[#This Row],[Beschikte productie per jaar '[MWh']]]&gt;14.25,1,0)</f>
        <v>1</v>
      </c>
      <c r="Q506" s="2" t="str">
        <f>VLOOKUP(Tabel1[[#This Row],[Plaats lokatie]],stadgem,4,0)</f>
        <v>Emmen</v>
      </c>
    </row>
    <row r="507" spans="1:17" hidden="1" x14ac:dyDescent="0.25">
      <c r="A507" t="s">
        <v>1288</v>
      </c>
      <c r="B507" t="s">
        <v>1386</v>
      </c>
      <c r="C507" t="s">
        <v>371</v>
      </c>
      <c r="D507" t="s">
        <v>1290</v>
      </c>
      <c r="E507" t="s">
        <v>1387</v>
      </c>
      <c r="F507" t="s">
        <v>1388</v>
      </c>
      <c r="G507" t="s">
        <v>1389</v>
      </c>
      <c r="H507" t="s">
        <v>469</v>
      </c>
      <c r="I507" t="s">
        <v>376</v>
      </c>
      <c r="J507" s="33">
        <v>0.253</v>
      </c>
      <c r="K507" s="33">
        <v>253</v>
      </c>
      <c r="L507">
        <v>15</v>
      </c>
      <c r="M507">
        <v>326370</v>
      </c>
      <c r="N507" t="s">
        <v>1294</v>
      </c>
      <c r="O507" t="s">
        <v>378</v>
      </c>
      <c r="P507">
        <f>IF(Tabel1[[#This Row],[Beschikte productie per jaar '[MWh']]]&gt;14.25,1,0)</f>
        <v>1</v>
      </c>
      <c r="Q507" s="2" t="str">
        <f>VLOOKUP(Tabel1[[#This Row],[Plaats lokatie]],stadgem,4,0)</f>
        <v>Coevorden</v>
      </c>
    </row>
    <row r="508" spans="1:17" hidden="1" x14ac:dyDescent="0.25">
      <c r="A508" t="s">
        <v>1288</v>
      </c>
      <c r="B508" t="s">
        <v>1390</v>
      </c>
      <c r="C508" t="s">
        <v>371</v>
      </c>
      <c r="D508" t="s">
        <v>1290</v>
      </c>
      <c r="E508" t="s">
        <v>1391</v>
      </c>
      <c r="F508" t="s">
        <v>1392</v>
      </c>
      <c r="G508" t="s">
        <v>1393</v>
      </c>
      <c r="H508" t="s">
        <v>916</v>
      </c>
      <c r="I508" t="s">
        <v>376</v>
      </c>
      <c r="J508" s="33">
        <v>0.112</v>
      </c>
      <c r="K508" s="33">
        <v>112</v>
      </c>
      <c r="L508">
        <v>15</v>
      </c>
      <c r="M508">
        <v>173040</v>
      </c>
      <c r="N508" t="s">
        <v>1294</v>
      </c>
      <c r="O508" t="s">
        <v>378</v>
      </c>
      <c r="P508">
        <f>IF(Tabel1[[#This Row],[Beschikte productie per jaar '[MWh']]]&gt;14.25,1,0)</f>
        <v>1</v>
      </c>
      <c r="Q508" s="2" t="str">
        <f>VLOOKUP(Tabel1[[#This Row],[Plaats lokatie]],stadgem,4,0)</f>
        <v>Midden-Drenthe</v>
      </c>
    </row>
    <row r="509" spans="1:17" hidden="1" x14ac:dyDescent="0.25">
      <c r="A509" t="s">
        <v>1288</v>
      </c>
      <c r="B509" t="s">
        <v>1394</v>
      </c>
      <c r="C509" t="s">
        <v>371</v>
      </c>
      <c r="D509" t="s">
        <v>1290</v>
      </c>
      <c r="E509" t="s">
        <v>805</v>
      </c>
      <c r="F509" t="s">
        <v>806</v>
      </c>
      <c r="G509" t="s">
        <v>796</v>
      </c>
      <c r="H509" t="s">
        <v>550</v>
      </c>
      <c r="I509" t="s">
        <v>376</v>
      </c>
      <c r="J509" s="33">
        <v>7.2499999999999995E-2</v>
      </c>
      <c r="K509" s="33">
        <v>72.5</v>
      </c>
      <c r="L509">
        <v>15</v>
      </c>
      <c r="M509">
        <v>50025</v>
      </c>
      <c r="N509" t="s">
        <v>1294</v>
      </c>
      <c r="O509" t="s">
        <v>378</v>
      </c>
      <c r="P509">
        <f>IF(Tabel1[[#This Row],[Beschikte productie per jaar '[MWh']]]&gt;14.25,1,0)</f>
        <v>1</v>
      </c>
      <c r="Q509" s="2" t="str">
        <f>VLOOKUP(Tabel1[[#This Row],[Plaats lokatie]],stadgem,4,0)</f>
        <v>Emmen</v>
      </c>
    </row>
    <row r="510" spans="1:17" hidden="1" x14ac:dyDescent="0.25">
      <c r="A510" t="s">
        <v>1288</v>
      </c>
      <c r="B510" t="s">
        <v>1395</v>
      </c>
      <c r="C510" t="s">
        <v>371</v>
      </c>
      <c r="D510" t="s">
        <v>1290</v>
      </c>
      <c r="E510" t="s">
        <v>1396</v>
      </c>
      <c r="F510" t="s">
        <v>1397</v>
      </c>
      <c r="G510" t="s">
        <v>1398</v>
      </c>
      <c r="H510" t="s">
        <v>397</v>
      </c>
      <c r="I510" t="s">
        <v>376</v>
      </c>
      <c r="J510" s="33">
        <v>0.104</v>
      </c>
      <c r="K510" s="33">
        <v>104</v>
      </c>
      <c r="L510">
        <v>15</v>
      </c>
      <c r="M510">
        <v>160680</v>
      </c>
      <c r="N510" t="s">
        <v>1294</v>
      </c>
      <c r="O510" t="s">
        <v>378</v>
      </c>
      <c r="P510">
        <f>IF(Tabel1[[#This Row],[Beschikte productie per jaar '[MWh']]]&gt;14.25,1,0)</f>
        <v>1</v>
      </c>
      <c r="Q510" s="2" t="str">
        <f>VLOOKUP(Tabel1[[#This Row],[Plaats lokatie]],stadgem,4,0)</f>
        <v>Meppel</v>
      </c>
    </row>
    <row r="511" spans="1:17" hidden="1" x14ac:dyDescent="0.25">
      <c r="A511" t="s">
        <v>1288</v>
      </c>
      <c r="B511" t="s">
        <v>1399</v>
      </c>
      <c r="C511" t="s">
        <v>371</v>
      </c>
      <c r="D511" t="s">
        <v>1290</v>
      </c>
      <c r="E511" t="s">
        <v>1400</v>
      </c>
      <c r="F511" t="s">
        <v>1401</v>
      </c>
      <c r="G511" t="s">
        <v>1402</v>
      </c>
      <c r="H511" t="s">
        <v>469</v>
      </c>
      <c r="I511" t="s">
        <v>376</v>
      </c>
      <c r="J511" s="33">
        <v>0.41189999999999999</v>
      </c>
      <c r="K511" s="33">
        <v>411.9</v>
      </c>
      <c r="L511">
        <v>15</v>
      </c>
      <c r="M511">
        <v>636386</v>
      </c>
      <c r="N511" t="s">
        <v>1294</v>
      </c>
      <c r="O511" t="s">
        <v>378</v>
      </c>
      <c r="P511">
        <f>IF(Tabel1[[#This Row],[Beschikte productie per jaar '[MWh']]]&gt;14.25,1,0)</f>
        <v>1</v>
      </c>
      <c r="Q511" s="2" t="str">
        <f>VLOOKUP(Tabel1[[#This Row],[Plaats lokatie]],stadgem,4,0)</f>
        <v>Coevorden</v>
      </c>
    </row>
    <row r="512" spans="1:17" hidden="1" x14ac:dyDescent="0.25">
      <c r="A512" t="s">
        <v>1288</v>
      </c>
      <c r="B512" t="s">
        <v>1403</v>
      </c>
      <c r="C512" t="s">
        <v>371</v>
      </c>
      <c r="D512" t="s">
        <v>1290</v>
      </c>
      <c r="E512" t="s">
        <v>373</v>
      </c>
      <c r="F512" t="s">
        <v>373</v>
      </c>
      <c r="G512" t="s">
        <v>537</v>
      </c>
      <c r="H512" t="s">
        <v>469</v>
      </c>
      <c r="I512" t="s">
        <v>376</v>
      </c>
      <c r="J512" s="33">
        <v>0.121</v>
      </c>
      <c r="K512" s="33">
        <v>121</v>
      </c>
      <c r="L512">
        <v>15</v>
      </c>
      <c r="M512">
        <v>186945</v>
      </c>
      <c r="N512" t="s">
        <v>1294</v>
      </c>
      <c r="O512" t="s">
        <v>378</v>
      </c>
      <c r="P512">
        <f>IF(Tabel1[[#This Row],[Beschikte productie per jaar '[MWh']]]&gt;14.25,1,0)</f>
        <v>1</v>
      </c>
      <c r="Q512" s="2" t="str">
        <f>VLOOKUP(Tabel1[[#This Row],[Plaats lokatie]],stadgem,4,0)</f>
        <v>Coevorden</v>
      </c>
    </row>
    <row r="513" spans="1:17" hidden="1" x14ac:dyDescent="0.25">
      <c r="A513" t="s">
        <v>1288</v>
      </c>
      <c r="B513" t="s">
        <v>1404</v>
      </c>
      <c r="C513" t="s">
        <v>371</v>
      </c>
      <c r="D513" t="s">
        <v>1290</v>
      </c>
      <c r="E513" t="s">
        <v>1405</v>
      </c>
      <c r="F513" t="s">
        <v>1406</v>
      </c>
      <c r="G513" t="s">
        <v>1407</v>
      </c>
      <c r="H513" t="s">
        <v>393</v>
      </c>
      <c r="I513" t="s">
        <v>376</v>
      </c>
      <c r="J513" s="33">
        <v>0.115</v>
      </c>
      <c r="K513" s="33">
        <v>115</v>
      </c>
      <c r="L513">
        <v>15</v>
      </c>
      <c r="M513">
        <v>177675</v>
      </c>
      <c r="N513" t="s">
        <v>1294</v>
      </c>
      <c r="O513" t="s">
        <v>378</v>
      </c>
      <c r="P513">
        <f>IF(Tabel1[[#This Row],[Beschikte productie per jaar '[MWh']]]&gt;14.25,1,0)</f>
        <v>1</v>
      </c>
      <c r="Q513" s="2" t="str">
        <f>VLOOKUP(Tabel1[[#This Row],[Plaats lokatie]],stadgem,4,0)</f>
        <v>Emmen</v>
      </c>
    </row>
    <row r="514" spans="1:17" hidden="1" x14ac:dyDescent="0.25">
      <c r="A514" t="s">
        <v>1288</v>
      </c>
      <c r="B514" t="s">
        <v>1408</v>
      </c>
      <c r="C514" t="s">
        <v>371</v>
      </c>
      <c r="D514" t="s">
        <v>1290</v>
      </c>
      <c r="E514" t="s">
        <v>373</v>
      </c>
      <c r="F514" t="s">
        <v>373</v>
      </c>
      <c r="G514" t="s">
        <v>588</v>
      </c>
      <c r="H514" t="s">
        <v>589</v>
      </c>
      <c r="I514" t="s">
        <v>376</v>
      </c>
      <c r="J514" s="33">
        <v>0.13200000000000001</v>
      </c>
      <c r="K514" s="33">
        <v>132</v>
      </c>
      <c r="L514">
        <v>15</v>
      </c>
      <c r="M514">
        <v>170280</v>
      </c>
      <c r="N514" t="s">
        <v>1294</v>
      </c>
      <c r="O514" t="s">
        <v>378</v>
      </c>
      <c r="P514">
        <f>IF(Tabel1[[#This Row],[Beschikte productie per jaar '[MWh']]]&gt;14.25,1,0)</f>
        <v>1</v>
      </c>
      <c r="Q514" s="2" t="str">
        <f>VLOOKUP(Tabel1[[#This Row],[Plaats lokatie]],stadgem,4,0)</f>
        <v>Emmen</v>
      </c>
    </row>
    <row r="515" spans="1:17" hidden="1" x14ac:dyDescent="0.25">
      <c r="A515" t="s">
        <v>1288</v>
      </c>
      <c r="B515" t="s">
        <v>1409</v>
      </c>
      <c r="C515" t="s">
        <v>371</v>
      </c>
      <c r="D515" t="s">
        <v>1290</v>
      </c>
      <c r="E515" t="s">
        <v>1410</v>
      </c>
      <c r="F515" t="s">
        <v>1411</v>
      </c>
      <c r="G515" t="s">
        <v>1412</v>
      </c>
      <c r="H515" t="s">
        <v>469</v>
      </c>
      <c r="I515" t="s">
        <v>376</v>
      </c>
      <c r="J515" s="33">
        <v>0.97499999999999998</v>
      </c>
      <c r="K515" s="33">
        <v>975</v>
      </c>
      <c r="L515">
        <v>15</v>
      </c>
      <c r="M515">
        <v>1506375</v>
      </c>
      <c r="N515" t="s">
        <v>1294</v>
      </c>
      <c r="O515" t="s">
        <v>378</v>
      </c>
      <c r="P515">
        <f>IF(Tabel1[[#This Row],[Beschikte productie per jaar '[MWh']]]&gt;14.25,1,0)</f>
        <v>1</v>
      </c>
      <c r="Q515" s="2" t="str">
        <f>VLOOKUP(Tabel1[[#This Row],[Plaats lokatie]],stadgem,4,0)</f>
        <v>Coevorden</v>
      </c>
    </row>
    <row r="516" spans="1:17" hidden="1" x14ac:dyDescent="0.25">
      <c r="A516" t="s">
        <v>1288</v>
      </c>
      <c r="B516" t="s">
        <v>1413</v>
      </c>
      <c r="C516" t="s">
        <v>371</v>
      </c>
      <c r="D516" t="s">
        <v>1290</v>
      </c>
      <c r="E516" t="s">
        <v>1414</v>
      </c>
      <c r="F516" t="s">
        <v>1415</v>
      </c>
      <c r="G516" t="s">
        <v>1416</v>
      </c>
      <c r="H516" t="s">
        <v>401</v>
      </c>
      <c r="I516" t="s">
        <v>376</v>
      </c>
      <c r="J516" s="33">
        <v>5.7779999999999996</v>
      </c>
      <c r="K516" s="33">
        <v>5778</v>
      </c>
      <c r="L516">
        <v>15</v>
      </c>
      <c r="M516">
        <v>7453620</v>
      </c>
      <c r="N516" t="s">
        <v>1501</v>
      </c>
      <c r="O516" t="s">
        <v>378</v>
      </c>
      <c r="P516">
        <f>IF(Tabel1[[#This Row],[Beschikte productie per jaar '[MWh']]]&gt;14.25,1,0)</f>
        <v>1</v>
      </c>
      <c r="Q516" s="2" t="str">
        <f>VLOOKUP(Tabel1[[#This Row],[Plaats lokatie]],stadgem,4,0)</f>
        <v>Assen</v>
      </c>
    </row>
    <row r="517" spans="1:17" hidden="1" x14ac:dyDescent="0.25">
      <c r="A517" t="s">
        <v>1288</v>
      </c>
      <c r="B517" t="s">
        <v>1417</v>
      </c>
      <c r="C517" t="s">
        <v>371</v>
      </c>
      <c r="D517" t="s">
        <v>1290</v>
      </c>
      <c r="E517" t="s">
        <v>1418</v>
      </c>
      <c r="F517" t="s">
        <v>1419</v>
      </c>
      <c r="G517" t="s">
        <v>1420</v>
      </c>
      <c r="H517" t="s">
        <v>384</v>
      </c>
      <c r="I517" t="s">
        <v>376</v>
      </c>
      <c r="J517" s="33">
        <v>0.20100000000000001</v>
      </c>
      <c r="K517" s="33">
        <v>201</v>
      </c>
      <c r="L517">
        <v>15</v>
      </c>
      <c r="M517">
        <v>310545</v>
      </c>
      <c r="N517" t="s">
        <v>1294</v>
      </c>
      <c r="O517" t="s">
        <v>378</v>
      </c>
      <c r="P517">
        <f>IF(Tabel1[[#This Row],[Beschikte productie per jaar '[MWh']]]&gt;14.25,1,0)</f>
        <v>1</v>
      </c>
      <c r="Q517" s="2" t="str">
        <f>VLOOKUP(Tabel1[[#This Row],[Plaats lokatie]],stadgem,4,0)</f>
        <v>Hoogeveen</v>
      </c>
    </row>
    <row r="518" spans="1:17" hidden="1" x14ac:dyDescent="0.25">
      <c r="A518" t="s">
        <v>1288</v>
      </c>
      <c r="B518" t="s">
        <v>1421</v>
      </c>
      <c r="C518" t="s">
        <v>371</v>
      </c>
      <c r="D518" t="s">
        <v>1290</v>
      </c>
      <c r="E518" t="s">
        <v>373</v>
      </c>
      <c r="F518" t="s">
        <v>373</v>
      </c>
      <c r="G518" t="s">
        <v>876</v>
      </c>
      <c r="H518" t="s">
        <v>877</v>
      </c>
      <c r="I518" t="s">
        <v>376</v>
      </c>
      <c r="J518" s="33">
        <v>0.25</v>
      </c>
      <c r="K518" s="33">
        <v>250</v>
      </c>
      <c r="L518">
        <v>15</v>
      </c>
      <c r="M518">
        <v>322500</v>
      </c>
      <c r="N518" t="s">
        <v>1294</v>
      </c>
      <c r="O518" t="s">
        <v>378</v>
      </c>
      <c r="P518">
        <f>IF(Tabel1[[#This Row],[Beschikte productie per jaar '[MWh']]]&gt;14.25,1,0)</f>
        <v>1</v>
      </c>
      <c r="Q518" s="2" t="str">
        <f>VLOOKUP(Tabel1[[#This Row],[Plaats lokatie]],stadgem,4,0)</f>
        <v>Borger-Odoorn</v>
      </c>
    </row>
    <row r="519" spans="1:17" hidden="1" x14ac:dyDescent="0.25">
      <c r="A519" t="s">
        <v>1288</v>
      </c>
      <c r="B519" t="s">
        <v>1422</v>
      </c>
      <c r="C519" t="s">
        <v>371</v>
      </c>
      <c r="D519" t="s">
        <v>1290</v>
      </c>
      <c r="E519" t="s">
        <v>373</v>
      </c>
      <c r="F519" t="s">
        <v>373</v>
      </c>
      <c r="G519" t="s">
        <v>471</v>
      </c>
      <c r="H519" t="s">
        <v>472</v>
      </c>
      <c r="I519" t="s">
        <v>376</v>
      </c>
      <c r="J519" s="33">
        <v>0.47020000000000001</v>
      </c>
      <c r="K519" s="33">
        <v>470.2</v>
      </c>
      <c r="L519">
        <v>15</v>
      </c>
      <c r="M519">
        <v>726459</v>
      </c>
      <c r="N519" t="s">
        <v>1294</v>
      </c>
      <c r="O519" t="s">
        <v>378</v>
      </c>
      <c r="P519">
        <f>IF(Tabel1[[#This Row],[Beschikte productie per jaar '[MWh']]]&gt;14.25,1,0)</f>
        <v>1</v>
      </c>
      <c r="Q519" s="2" t="str">
        <f>VLOOKUP(Tabel1[[#This Row],[Plaats lokatie]],stadgem,4,0)</f>
        <v>Coevorden</v>
      </c>
    </row>
    <row r="520" spans="1:17" hidden="1" x14ac:dyDescent="0.25">
      <c r="A520" t="s">
        <v>1288</v>
      </c>
      <c r="B520" t="s">
        <v>1423</v>
      </c>
      <c r="C520" t="s">
        <v>371</v>
      </c>
      <c r="D520" t="s">
        <v>1290</v>
      </c>
      <c r="E520" t="s">
        <v>1424</v>
      </c>
      <c r="F520" t="s">
        <v>1425</v>
      </c>
      <c r="G520" t="s">
        <v>1426</v>
      </c>
      <c r="H520" t="s">
        <v>397</v>
      </c>
      <c r="I520" t="s">
        <v>376</v>
      </c>
      <c r="J520" s="33">
        <v>0.10299999999999999</v>
      </c>
      <c r="K520" s="33">
        <v>103</v>
      </c>
      <c r="L520">
        <v>15</v>
      </c>
      <c r="M520">
        <v>159135</v>
      </c>
      <c r="N520" t="s">
        <v>1294</v>
      </c>
      <c r="O520" t="s">
        <v>378</v>
      </c>
      <c r="P520">
        <f>IF(Tabel1[[#This Row],[Beschikte productie per jaar '[MWh']]]&gt;14.25,1,0)</f>
        <v>1</v>
      </c>
      <c r="Q520" s="2" t="str">
        <f>VLOOKUP(Tabel1[[#This Row],[Plaats lokatie]],stadgem,4,0)</f>
        <v>Meppel</v>
      </c>
    </row>
    <row r="521" spans="1:17" hidden="1" x14ac:dyDescent="0.25">
      <c r="A521" t="s">
        <v>1288</v>
      </c>
      <c r="B521" t="s">
        <v>1427</v>
      </c>
      <c r="C521" t="s">
        <v>371</v>
      </c>
      <c r="D521" t="s">
        <v>1290</v>
      </c>
      <c r="E521" t="s">
        <v>1428</v>
      </c>
      <c r="F521" t="s">
        <v>1429</v>
      </c>
      <c r="G521" t="s">
        <v>1430</v>
      </c>
      <c r="H521" t="s">
        <v>384</v>
      </c>
      <c r="I521" t="s">
        <v>376</v>
      </c>
      <c r="J521" s="33">
        <v>0.49976999999999999</v>
      </c>
      <c r="K521" s="33">
        <v>499.77000000000004</v>
      </c>
      <c r="L521">
        <v>15</v>
      </c>
      <c r="M521">
        <v>772145</v>
      </c>
      <c r="N521" t="s">
        <v>1294</v>
      </c>
      <c r="O521" t="s">
        <v>378</v>
      </c>
      <c r="P521">
        <f>IF(Tabel1[[#This Row],[Beschikte productie per jaar '[MWh']]]&gt;14.25,1,0)</f>
        <v>1</v>
      </c>
      <c r="Q521" s="2" t="str">
        <f>VLOOKUP(Tabel1[[#This Row],[Plaats lokatie]],stadgem,4,0)</f>
        <v>Hoogeveen</v>
      </c>
    </row>
    <row r="522" spans="1:17" hidden="1" x14ac:dyDescent="0.25">
      <c r="A522" t="s">
        <v>1288</v>
      </c>
      <c r="B522" t="s">
        <v>1431</v>
      </c>
      <c r="C522" t="s">
        <v>1225</v>
      </c>
      <c r="D522" t="s">
        <v>1312</v>
      </c>
      <c r="E522" t="s">
        <v>373</v>
      </c>
      <c r="F522" t="s">
        <v>373</v>
      </c>
      <c r="G522" t="s">
        <v>471</v>
      </c>
      <c r="H522" t="s">
        <v>472</v>
      </c>
      <c r="I522" t="s">
        <v>376</v>
      </c>
      <c r="J522" s="33">
        <v>0.5</v>
      </c>
      <c r="K522" s="33">
        <v>1468.0559999999998</v>
      </c>
      <c r="L522">
        <v>12</v>
      </c>
      <c r="M522">
        <v>469308</v>
      </c>
      <c r="N522" t="s">
        <v>565</v>
      </c>
      <c r="O522" t="s">
        <v>378</v>
      </c>
      <c r="P522">
        <f>IF(Tabel1[[#This Row],[Beschikte productie per jaar '[MWh']]]&gt;14.25,1,0)</f>
        <v>1</v>
      </c>
      <c r="Q522" s="2" t="str">
        <f>VLOOKUP(Tabel1[[#This Row],[Plaats lokatie]],stadgem,4,0)</f>
        <v>Coevorden</v>
      </c>
    </row>
    <row r="523" spans="1:17" hidden="1" x14ac:dyDescent="0.25">
      <c r="A523" t="s">
        <v>1288</v>
      </c>
      <c r="B523" t="s">
        <v>1432</v>
      </c>
      <c r="C523" t="s">
        <v>371</v>
      </c>
      <c r="D523" t="s">
        <v>1290</v>
      </c>
      <c r="E523" t="s">
        <v>1433</v>
      </c>
      <c r="F523" t="s">
        <v>1434</v>
      </c>
      <c r="G523" t="s">
        <v>1236</v>
      </c>
      <c r="H523" t="s">
        <v>511</v>
      </c>
      <c r="I523" t="s">
        <v>376</v>
      </c>
      <c r="J523" s="33">
        <v>0.13</v>
      </c>
      <c r="K523" s="33">
        <v>130</v>
      </c>
      <c r="L523">
        <v>15</v>
      </c>
      <c r="M523">
        <v>162599</v>
      </c>
      <c r="N523" t="s">
        <v>1294</v>
      </c>
      <c r="O523" t="s">
        <v>378</v>
      </c>
      <c r="P523">
        <f>IF(Tabel1[[#This Row],[Beschikte productie per jaar '[MWh']]]&gt;14.25,1,0)</f>
        <v>1</v>
      </c>
      <c r="Q523" s="2" t="str">
        <f>VLOOKUP(Tabel1[[#This Row],[Plaats lokatie]],stadgem,4,0)</f>
        <v>Midden-Drenthe</v>
      </c>
    </row>
    <row r="524" spans="1:17" hidden="1" x14ac:dyDescent="0.25">
      <c r="A524" t="s">
        <v>1288</v>
      </c>
      <c r="B524" t="s">
        <v>1435</v>
      </c>
      <c r="C524" t="s">
        <v>371</v>
      </c>
      <c r="D524" t="s">
        <v>1290</v>
      </c>
      <c r="E524" t="s">
        <v>1433</v>
      </c>
      <c r="F524" t="s">
        <v>1434</v>
      </c>
      <c r="G524" t="s">
        <v>1236</v>
      </c>
      <c r="H524" t="s">
        <v>511</v>
      </c>
      <c r="I524" t="s">
        <v>376</v>
      </c>
      <c r="J524" s="33">
        <v>0.3</v>
      </c>
      <c r="K524" s="33">
        <v>300</v>
      </c>
      <c r="L524">
        <v>15</v>
      </c>
      <c r="M524">
        <v>375257</v>
      </c>
      <c r="N524" t="s">
        <v>1294</v>
      </c>
      <c r="O524" t="s">
        <v>378</v>
      </c>
      <c r="P524">
        <f>IF(Tabel1[[#This Row],[Beschikte productie per jaar '[MWh']]]&gt;14.25,1,0)</f>
        <v>1</v>
      </c>
      <c r="Q524" s="2" t="str">
        <f>VLOOKUP(Tabel1[[#This Row],[Plaats lokatie]],stadgem,4,0)</f>
        <v>Midden-Drenthe</v>
      </c>
    </row>
    <row r="525" spans="1:17" hidden="1" x14ac:dyDescent="0.25">
      <c r="A525" t="s">
        <v>1288</v>
      </c>
      <c r="B525" t="s">
        <v>1436</v>
      </c>
      <c r="C525" t="s">
        <v>371</v>
      </c>
      <c r="D525" t="s">
        <v>1290</v>
      </c>
      <c r="E525" t="s">
        <v>373</v>
      </c>
      <c r="F525" t="s">
        <v>373</v>
      </c>
      <c r="G525" t="s">
        <v>1437</v>
      </c>
      <c r="H525" t="s">
        <v>1438</v>
      </c>
      <c r="I525" t="s">
        <v>376</v>
      </c>
      <c r="J525" s="33">
        <v>0.375</v>
      </c>
      <c r="K525" s="33">
        <v>375</v>
      </c>
      <c r="L525">
        <v>15</v>
      </c>
      <c r="M525">
        <v>579375</v>
      </c>
      <c r="N525" t="s">
        <v>1294</v>
      </c>
      <c r="O525" t="s">
        <v>378</v>
      </c>
      <c r="P525">
        <f>IF(Tabel1[[#This Row],[Beschikte productie per jaar '[MWh']]]&gt;14.25,1,0)</f>
        <v>1</v>
      </c>
      <c r="Q525" s="2" t="str">
        <f>VLOOKUP(Tabel1[[#This Row],[Plaats lokatie]],stadgem,4,0)</f>
        <v>Aa en Hunze</v>
      </c>
    </row>
    <row r="526" spans="1:17" hidden="1" x14ac:dyDescent="0.25">
      <c r="A526" t="s">
        <v>1288</v>
      </c>
      <c r="B526" t="s">
        <v>1439</v>
      </c>
      <c r="C526" t="s">
        <v>371</v>
      </c>
      <c r="D526" t="s">
        <v>1290</v>
      </c>
      <c r="E526" t="s">
        <v>1440</v>
      </c>
      <c r="F526" t="s">
        <v>1441</v>
      </c>
      <c r="G526" t="s">
        <v>1330</v>
      </c>
      <c r="H526" t="s">
        <v>1331</v>
      </c>
      <c r="I526" t="s">
        <v>376</v>
      </c>
      <c r="J526" s="33">
        <v>0.15</v>
      </c>
      <c r="K526" s="33">
        <v>150</v>
      </c>
      <c r="L526">
        <v>15</v>
      </c>
      <c r="M526">
        <v>193500</v>
      </c>
      <c r="N526" t="s">
        <v>1294</v>
      </c>
      <c r="O526" t="s">
        <v>378</v>
      </c>
      <c r="P526">
        <f>IF(Tabel1[[#This Row],[Beschikte productie per jaar '[MWh']]]&gt;14.25,1,0)</f>
        <v>1</v>
      </c>
      <c r="Q526" s="2" t="str">
        <f>VLOOKUP(Tabel1[[#This Row],[Plaats lokatie]],stadgem,4,0)</f>
        <v>Aa en Hunze</v>
      </c>
    </row>
    <row r="527" spans="1:17" hidden="1" x14ac:dyDescent="0.25">
      <c r="A527" t="s">
        <v>1288</v>
      </c>
      <c r="B527" t="s">
        <v>1442</v>
      </c>
      <c r="C527" t="s">
        <v>1155</v>
      </c>
      <c r="D527" t="s">
        <v>1443</v>
      </c>
      <c r="E527" t="s">
        <v>1165</v>
      </c>
      <c r="F527" t="s">
        <v>1166</v>
      </c>
      <c r="G527" t="s">
        <v>1326</v>
      </c>
      <c r="H527" t="s">
        <v>557</v>
      </c>
      <c r="I527" t="s">
        <v>376</v>
      </c>
      <c r="J527" s="33">
        <v>4.884722</v>
      </c>
      <c r="K527" s="33">
        <v>39077.550166666668</v>
      </c>
      <c r="L527">
        <v>12</v>
      </c>
      <c r="M527">
        <v>21216000</v>
      </c>
      <c r="N527" t="s">
        <v>565</v>
      </c>
      <c r="O527" t="s">
        <v>378</v>
      </c>
      <c r="P527">
        <f>IF(Tabel1[[#This Row],[Beschikte productie per jaar '[MWh']]]&gt;14.25,1,0)</f>
        <v>1</v>
      </c>
      <c r="Q527" s="2" t="str">
        <f>VLOOKUP(Tabel1[[#This Row],[Plaats lokatie]],stadgem,4,0)</f>
        <v>Hoogeveen</v>
      </c>
    </row>
    <row r="528" spans="1:17" hidden="1" x14ac:dyDescent="0.25">
      <c r="A528" t="s">
        <v>1288</v>
      </c>
      <c r="B528" t="s">
        <v>1444</v>
      </c>
      <c r="C528" t="s">
        <v>371</v>
      </c>
      <c r="D528" t="s">
        <v>1290</v>
      </c>
      <c r="E528" t="s">
        <v>373</v>
      </c>
      <c r="F528" t="s">
        <v>373</v>
      </c>
      <c r="G528" t="s">
        <v>1445</v>
      </c>
      <c r="H528" t="s">
        <v>1446</v>
      </c>
      <c r="I528" t="s">
        <v>376</v>
      </c>
      <c r="J528" s="33">
        <v>0.13700000000000001</v>
      </c>
      <c r="K528" s="33">
        <v>137</v>
      </c>
      <c r="L528">
        <v>15</v>
      </c>
      <c r="M528">
        <v>211665</v>
      </c>
      <c r="N528" t="s">
        <v>1294</v>
      </c>
      <c r="O528" t="s">
        <v>378</v>
      </c>
      <c r="P528">
        <f>IF(Tabel1[[#This Row],[Beschikte productie per jaar '[MWh']]]&gt;14.25,1,0)</f>
        <v>1</v>
      </c>
      <c r="Q528" s="2" t="str">
        <f>VLOOKUP(Tabel1[[#This Row],[Plaats lokatie]],stadgem,4,0)</f>
        <v>De Wolden</v>
      </c>
    </row>
    <row r="529" spans="1:17" hidden="1" x14ac:dyDescent="0.25">
      <c r="A529" t="s">
        <v>1288</v>
      </c>
      <c r="B529" t="s">
        <v>1447</v>
      </c>
      <c r="C529" t="s">
        <v>371</v>
      </c>
      <c r="D529" t="s">
        <v>1290</v>
      </c>
      <c r="E529" t="s">
        <v>373</v>
      </c>
      <c r="F529" t="s">
        <v>373</v>
      </c>
      <c r="G529" t="s">
        <v>1448</v>
      </c>
      <c r="H529" t="s">
        <v>1449</v>
      </c>
      <c r="I529" t="s">
        <v>376</v>
      </c>
      <c r="J529" s="33">
        <v>9.7725000000000006E-2</v>
      </c>
      <c r="K529" s="33">
        <v>97.724999999999994</v>
      </c>
      <c r="L529">
        <v>15</v>
      </c>
      <c r="M529">
        <v>150986</v>
      </c>
      <c r="N529" t="s">
        <v>1294</v>
      </c>
      <c r="O529" t="s">
        <v>378</v>
      </c>
      <c r="P529">
        <f>IF(Tabel1[[#This Row],[Beschikte productie per jaar '[MWh']]]&gt;14.25,1,0)</f>
        <v>1</v>
      </c>
      <c r="Q529" s="2" t="str">
        <f>VLOOKUP(Tabel1[[#This Row],[Plaats lokatie]],stadgem,4,0)</f>
        <v>Hoogeveen</v>
      </c>
    </row>
    <row r="530" spans="1:17" hidden="1" x14ac:dyDescent="0.25">
      <c r="A530" t="s">
        <v>1288</v>
      </c>
      <c r="B530" t="s">
        <v>1450</v>
      </c>
      <c r="C530" t="s">
        <v>371</v>
      </c>
      <c r="D530" t="s">
        <v>1290</v>
      </c>
      <c r="E530" t="s">
        <v>373</v>
      </c>
      <c r="F530" t="s">
        <v>373</v>
      </c>
      <c r="G530" t="s">
        <v>1451</v>
      </c>
      <c r="H530" t="s">
        <v>384</v>
      </c>
      <c r="I530" t="s">
        <v>376</v>
      </c>
      <c r="J530" s="33">
        <v>0.2</v>
      </c>
      <c r="K530" s="33">
        <v>200</v>
      </c>
      <c r="L530">
        <v>15</v>
      </c>
      <c r="M530">
        <v>309000</v>
      </c>
      <c r="N530" t="s">
        <v>1294</v>
      </c>
      <c r="O530" t="s">
        <v>378</v>
      </c>
      <c r="P530">
        <f>IF(Tabel1[[#This Row],[Beschikte productie per jaar '[MWh']]]&gt;14.25,1,0)</f>
        <v>1</v>
      </c>
      <c r="Q530" s="2" t="str">
        <f>VLOOKUP(Tabel1[[#This Row],[Plaats lokatie]],stadgem,4,0)</f>
        <v>Hoogeveen</v>
      </c>
    </row>
    <row r="531" spans="1:17" hidden="1" x14ac:dyDescent="0.25">
      <c r="A531" t="s">
        <v>1288</v>
      </c>
      <c r="B531" t="s">
        <v>1452</v>
      </c>
      <c r="C531" t="s">
        <v>371</v>
      </c>
      <c r="D531" t="s">
        <v>1290</v>
      </c>
      <c r="E531" t="s">
        <v>373</v>
      </c>
      <c r="F531" t="s">
        <v>373</v>
      </c>
      <c r="G531" t="s">
        <v>968</v>
      </c>
      <c r="H531" t="s">
        <v>969</v>
      </c>
      <c r="I531" t="s">
        <v>376</v>
      </c>
      <c r="J531" s="33">
        <v>0.2</v>
      </c>
      <c r="K531" s="33">
        <v>200</v>
      </c>
      <c r="L531">
        <v>15</v>
      </c>
      <c r="M531">
        <v>258000</v>
      </c>
      <c r="N531" t="s">
        <v>1294</v>
      </c>
      <c r="O531" t="s">
        <v>378</v>
      </c>
      <c r="P531">
        <f>IF(Tabel1[[#This Row],[Beschikte productie per jaar '[MWh']]]&gt;14.25,1,0)</f>
        <v>1</v>
      </c>
      <c r="Q531" s="2" t="str">
        <f>VLOOKUP(Tabel1[[#This Row],[Plaats lokatie]],stadgem,4,0)</f>
        <v>Borger-Odoorn</v>
      </c>
    </row>
    <row r="532" spans="1:17" hidden="1" x14ac:dyDescent="0.25">
      <c r="A532" t="s">
        <v>1288</v>
      </c>
      <c r="B532" t="s">
        <v>1453</v>
      </c>
      <c r="C532" t="s">
        <v>371</v>
      </c>
      <c r="D532" t="s">
        <v>1290</v>
      </c>
      <c r="E532" t="s">
        <v>1454</v>
      </c>
      <c r="F532" t="s">
        <v>1455</v>
      </c>
      <c r="G532" t="s">
        <v>1456</v>
      </c>
      <c r="H532" t="s">
        <v>401</v>
      </c>
      <c r="I532" t="s">
        <v>376</v>
      </c>
      <c r="J532" s="33">
        <v>0.115</v>
      </c>
      <c r="K532" s="33">
        <v>115</v>
      </c>
      <c r="L532">
        <v>15</v>
      </c>
      <c r="M532">
        <v>148350</v>
      </c>
      <c r="N532" t="s">
        <v>1294</v>
      </c>
      <c r="O532" t="s">
        <v>378</v>
      </c>
      <c r="P532">
        <f>IF(Tabel1[[#This Row],[Beschikte productie per jaar '[MWh']]]&gt;14.25,1,0)</f>
        <v>1</v>
      </c>
      <c r="Q532" s="2" t="str">
        <f>VLOOKUP(Tabel1[[#This Row],[Plaats lokatie]],stadgem,4,0)</f>
        <v>Assen</v>
      </c>
    </row>
    <row r="533" spans="1:17" hidden="1" x14ac:dyDescent="0.25">
      <c r="A533" t="s">
        <v>1288</v>
      </c>
      <c r="B533" t="s">
        <v>1457</v>
      </c>
      <c r="C533" t="s">
        <v>371</v>
      </c>
      <c r="D533" t="s">
        <v>1290</v>
      </c>
      <c r="E533" t="s">
        <v>1458</v>
      </c>
      <c r="F533" t="s">
        <v>1459</v>
      </c>
      <c r="G533" t="s">
        <v>1460</v>
      </c>
      <c r="H533" t="s">
        <v>469</v>
      </c>
      <c r="I533" t="s">
        <v>376</v>
      </c>
      <c r="J533" s="33">
        <v>0.12</v>
      </c>
      <c r="K533" s="33">
        <v>120</v>
      </c>
      <c r="L533">
        <v>15</v>
      </c>
      <c r="M533">
        <v>154800</v>
      </c>
      <c r="N533" t="s">
        <v>1294</v>
      </c>
      <c r="O533" t="s">
        <v>378</v>
      </c>
      <c r="P533">
        <f>IF(Tabel1[[#This Row],[Beschikte productie per jaar '[MWh']]]&gt;14.25,1,0)</f>
        <v>1</v>
      </c>
      <c r="Q533" s="2" t="str">
        <f>VLOOKUP(Tabel1[[#This Row],[Plaats lokatie]],stadgem,4,0)</f>
        <v>Coevorden</v>
      </c>
    </row>
    <row r="534" spans="1:17" hidden="1" x14ac:dyDescent="0.25">
      <c r="A534" t="s">
        <v>1288</v>
      </c>
      <c r="B534" t="s">
        <v>1461</v>
      </c>
      <c r="C534" t="s">
        <v>1145</v>
      </c>
      <c r="D534" t="s">
        <v>1379</v>
      </c>
      <c r="E534" t="s">
        <v>1462</v>
      </c>
      <c r="F534" t="s">
        <v>1463</v>
      </c>
      <c r="G534" t="s">
        <v>1464</v>
      </c>
      <c r="H534" t="s">
        <v>877</v>
      </c>
      <c r="I534" t="s">
        <v>376</v>
      </c>
      <c r="J534" s="33">
        <v>0.68200000000000005</v>
      </c>
      <c r="K534" s="33">
        <v>3993.11</v>
      </c>
      <c r="L534">
        <v>12</v>
      </c>
      <c r="M534">
        <v>3398297</v>
      </c>
      <c r="N534" t="s">
        <v>565</v>
      </c>
      <c r="O534" t="s">
        <v>378</v>
      </c>
      <c r="P534">
        <f>IF(Tabel1[[#This Row],[Beschikte productie per jaar '[MWh']]]&gt;14.25,1,0)</f>
        <v>1</v>
      </c>
      <c r="Q534" s="2" t="str">
        <f>VLOOKUP(Tabel1[[#This Row],[Plaats lokatie]],stadgem,4,0)</f>
        <v>Borger-Odoorn</v>
      </c>
    </row>
    <row r="535" spans="1:17" hidden="1" x14ac:dyDescent="0.25">
      <c r="A535" t="s">
        <v>1288</v>
      </c>
      <c r="B535" t="s">
        <v>1465</v>
      </c>
      <c r="C535" t="s">
        <v>371</v>
      </c>
      <c r="D535" t="s">
        <v>1290</v>
      </c>
      <c r="E535" t="s">
        <v>1466</v>
      </c>
      <c r="F535" t="s">
        <v>1467</v>
      </c>
      <c r="G535" t="s">
        <v>1468</v>
      </c>
      <c r="H535" t="s">
        <v>384</v>
      </c>
      <c r="I535" t="s">
        <v>376</v>
      </c>
      <c r="J535" s="33">
        <v>0.23400000000000001</v>
      </c>
      <c r="K535" s="33">
        <v>234</v>
      </c>
      <c r="L535">
        <v>15</v>
      </c>
      <c r="M535">
        <v>361530</v>
      </c>
      <c r="N535" t="s">
        <v>1294</v>
      </c>
      <c r="O535" t="s">
        <v>378</v>
      </c>
      <c r="P535">
        <f>IF(Tabel1[[#This Row],[Beschikte productie per jaar '[MWh']]]&gt;14.25,1,0)</f>
        <v>1</v>
      </c>
      <c r="Q535" s="2" t="str">
        <f>VLOOKUP(Tabel1[[#This Row],[Plaats lokatie]],stadgem,4,0)</f>
        <v>Hoogeveen</v>
      </c>
    </row>
    <row r="536" spans="1:17" x14ac:dyDescent="0.25">
      <c r="A536" t="s">
        <v>1288</v>
      </c>
      <c r="B536" t="s">
        <v>1469</v>
      </c>
      <c r="C536" t="s">
        <v>371</v>
      </c>
      <c r="D536" t="s">
        <v>1290</v>
      </c>
      <c r="E536" t="s">
        <v>1470</v>
      </c>
      <c r="F536" t="s">
        <v>1471</v>
      </c>
      <c r="G536" t="s">
        <v>1472</v>
      </c>
      <c r="H536" t="s">
        <v>463</v>
      </c>
      <c r="I536" t="s">
        <v>376</v>
      </c>
      <c r="J536" s="33">
        <v>0.28000000000000003</v>
      </c>
      <c r="K536" s="33">
        <v>280</v>
      </c>
      <c r="L536">
        <v>15</v>
      </c>
      <c r="M536">
        <v>432600</v>
      </c>
      <c r="N536" t="s">
        <v>1294</v>
      </c>
      <c r="O536" t="s">
        <v>378</v>
      </c>
      <c r="P536">
        <f>IF(Tabel1[[#This Row],[Beschikte productie per jaar '[MWh']]]&gt;14.25,1,0)</f>
        <v>1</v>
      </c>
      <c r="Q536" s="2" t="str">
        <f>VLOOKUP(Tabel1[[#This Row],[Plaats lokatie]],stadgem,4,0)</f>
        <v>Tynaarlo</v>
      </c>
    </row>
    <row r="537" spans="1:17" hidden="1" x14ac:dyDescent="0.25">
      <c r="A537" t="s">
        <v>1288</v>
      </c>
      <c r="B537" t="s">
        <v>1473</v>
      </c>
      <c r="C537" t="s">
        <v>371</v>
      </c>
      <c r="D537" t="s">
        <v>1290</v>
      </c>
      <c r="E537" t="s">
        <v>1474</v>
      </c>
      <c r="F537" t="s">
        <v>1475</v>
      </c>
      <c r="G537" t="s">
        <v>1476</v>
      </c>
      <c r="H537" t="s">
        <v>469</v>
      </c>
      <c r="I537" t="s">
        <v>376</v>
      </c>
      <c r="J537" s="33">
        <v>8.745E-2</v>
      </c>
      <c r="K537" s="33">
        <v>87.45</v>
      </c>
      <c r="L537">
        <v>15</v>
      </c>
      <c r="M537">
        <v>135111</v>
      </c>
      <c r="N537" t="s">
        <v>1294</v>
      </c>
      <c r="O537" t="s">
        <v>378</v>
      </c>
      <c r="P537">
        <f>IF(Tabel1[[#This Row],[Beschikte productie per jaar '[MWh']]]&gt;14.25,1,0)</f>
        <v>1</v>
      </c>
      <c r="Q537" s="2" t="str">
        <f>VLOOKUP(Tabel1[[#This Row],[Plaats lokatie]],stadgem,4,0)</f>
        <v>Coevorden</v>
      </c>
    </row>
    <row r="538" spans="1:17" hidden="1" x14ac:dyDescent="0.25">
      <c r="A538" t="s">
        <v>1288</v>
      </c>
      <c r="B538" t="s">
        <v>1477</v>
      </c>
      <c r="C538" t="s">
        <v>371</v>
      </c>
      <c r="D538" t="s">
        <v>1290</v>
      </c>
      <c r="E538" t="s">
        <v>1478</v>
      </c>
      <c r="F538" t="s">
        <v>1479</v>
      </c>
      <c r="G538" t="s">
        <v>1480</v>
      </c>
      <c r="H538" t="s">
        <v>384</v>
      </c>
      <c r="I538" t="s">
        <v>376</v>
      </c>
      <c r="J538" s="33">
        <v>0.24399999999999999</v>
      </c>
      <c r="K538" s="33">
        <v>244</v>
      </c>
      <c r="L538">
        <v>15</v>
      </c>
      <c r="M538">
        <v>314760</v>
      </c>
      <c r="N538" t="s">
        <v>1294</v>
      </c>
      <c r="O538" t="s">
        <v>378</v>
      </c>
      <c r="P538">
        <f>IF(Tabel1[[#This Row],[Beschikte productie per jaar '[MWh']]]&gt;14.25,1,0)</f>
        <v>1</v>
      </c>
      <c r="Q538" s="2" t="str">
        <f>VLOOKUP(Tabel1[[#This Row],[Plaats lokatie]],stadgem,4,0)</f>
        <v>Hoogeveen</v>
      </c>
    </row>
    <row r="539" spans="1:17" hidden="1" x14ac:dyDescent="0.25">
      <c r="A539" t="s">
        <v>1288</v>
      </c>
      <c r="B539" t="s">
        <v>1481</v>
      </c>
      <c r="C539" t="s">
        <v>371</v>
      </c>
      <c r="D539" t="s">
        <v>1290</v>
      </c>
      <c r="E539" t="s">
        <v>1482</v>
      </c>
      <c r="F539" t="s">
        <v>1483</v>
      </c>
      <c r="G539" t="s">
        <v>1484</v>
      </c>
      <c r="H539" t="s">
        <v>947</v>
      </c>
      <c r="I539" t="s">
        <v>376</v>
      </c>
      <c r="J539" s="33">
        <v>0.08</v>
      </c>
      <c r="K539" s="33">
        <v>80</v>
      </c>
      <c r="L539">
        <v>15</v>
      </c>
      <c r="M539">
        <v>123600</v>
      </c>
      <c r="N539" t="s">
        <v>1294</v>
      </c>
      <c r="O539" t="s">
        <v>378</v>
      </c>
      <c r="P539">
        <f>IF(Tabel1[[#This Row],[Beschikte productie per jaar '[MWh']]]&gt;14.25,1,0)</f>
        <v>1</v>
      </c>
      <c r="Q539" s="2" t="str">
        <f>VLOOKUP(Tabel1[[#This Row],[Plaats lokatie]],stadgem,4,0)</f>
        <v>Midden-Drenthe</v>
      </c>
    </row>
    <row r="540" spans="1:17" hidden="1" x14ac:dyDescent="0.25">
      <c r="A540" t="s">
        <v>1485</v>
      </c>
      <c r="B540" t="s">
        <v>1486</v>
      </c>
      <c r="C540" t="s">
        <v>1225</v>
      </c>
      <c r="D540" t="s">
        <v>1487</v>
      </c>
      <c r="E540" t="s">
        <v>373</v>
      </c>
      <c r="F540" t="s">
        <v>373</v>
      </c>
      <c r="G540" t="s">
        <v>702</v>
      </c>
      <c r="H540" t="s">
        <v>703</v>
      </c>
      <c r="I540" t="s">
        <v>376</v>
      </c>
      <c r="J540" s="33">
        <v>0.5</v>
      </c>
      <c r="K540" s="33">
        <v>1961.8333333333333</v>
      </c>
      <c r="L540">
        <v>12</v>
      </c>
      <c r="M540">
        <v>565008</v>
      </c>
      <c r="N540" t="s">
        <v>565</v>
      </c>
      <c r="O540" t="s">
        <v>378</v>
      </c>
      <c r="P540">
        <f>IF(Tabel1[[#This Row],[Beschikte productie per jaar '[MWh']]]&gt;14.25,1,0)</f>
        <v>1</v>
      </c>
      <c r="Q540" s="2" t="str">
        <f>VLOOKUP(Tabel1[[#This Row],[Plaats lokatie]],stadgem,4,0)</f>
        <v>Coevorden</v>
      </c>
    </row>
    <row r="541" spans="1:17" hidden="1" x14ac:dyDescent="0.25">
      <c r="A541" t="s">
        <v>1485</v>
      </c>
      <c r="B541" t="s">
        <v>1488</v>
      </c>
      <c r="C541" t="s">
        <v>1225</v>
      </c>
      <c r="D541" t="s">
        <v>1487</v>
      </c>
      <c r="E541" t="s">
        <v>373</v>
      </c>
      <c r="F541" t="s">
        <v>373</v>
      </c>
      <c r="G541" t="s">
        <v>542</v>
      </c>
      <c r="H541" t="s">
        <v>543</v>
      </c>
      <c r="I541" t="s">
        <v>376</v>
      </c>
      <c r="J541" s="33">
        <v>0.6</v>
      </c>
      <c r="K541" s="33">
        <v>2167</v>
      </c>
      <c r="L541">
        <v>12</v>
      </c>
      <c r="M541">
        <v>624096</v>
      </c>
      <c r="N541" t="s">
        <v>565</v>
      </c>
      <c r="O541" t="s">
        <v>378</v>
      </c>
      <c r="P541">
        <f>IF(Tabel1[[#This Row],[Beschikte productie per jaar '[MWh']]]&gt;14.25,1,0)</f>
        <v>1</v>
      </c>
      <c r="Q541" s="2" t="str">
        <f>VLOOKUP(Tabel1[[#This Row],[Plaats lokatie]],stadgem,4,0)</f>
        <v>Emmen</v>
      </c>
    </row>
    <row r="542" spans="1:17" x14ac:dyDescent="0.25">
      <c r="A542" t="s">
        <v>1485</v>
      </c>
      <c r="B542" t="s">
        <v>1489</v>
      </c>
      <c r="C542" t="s">
        <v>1225</v>
      </c>
      <c r="D542" t="s">
        <v>1487</v>
      </c>
      <c r="E542" t="s">
        <v>373</v>
      </c>
      <c r="F542" t="s">
        <v>373</v>
      </c>
      <c r="G542" t="s">
        <v>1490</v>
      </c>
      <c r="H542" t="s">
        <v>1491</v>
      </c>
      <c r="I542" t="s">
        <v>376</v>
      </c>
      <c r="J542" s="33">
        <v>0.85</v>
      </c>
      <c r="K542" s="33">
        <v>3218.7413333333334</v>
      </c>
      <c r="L542">
        <v>12</v>
      </c>
      <c r="M542">
        <v>926998</v>
      </c>
      <c r="N542" t="s">
        <v>565</v>
      </c>
      <c r="O542" t="s">
        <v>378</v>
      </c>
      <c r="P542">
        <f>IF(Tabel1[[#This Row],[Beschikte productie per jaar '[MWh']]]&gt;14.25,1,0)</f>
        <v>1</v>
      </c>
      <c r="Q542" s="2" t="str">
        <f>VLOOKUP(Tabel1[[#This Row],[Plaats lokatie]],stadgem,4,0)</f>
        <v>Tynaarlo</v>
      </c>
    </row>
    <row r="543" spans="1:17" hidden="1" x14ac:dyDescent="0.25">
      <c r="A543" t="s">
        <v>1485</v>
      </c>
      <c r="B543" t="s">
        <v>1492</v>
      </c>
      <c r="C543" t="s">
        <v>1225</v>
      </c>
      <c r="D543" t="s">
        <v>1487</v>
      </c>
      <c r="E543" t="s">
        <v>1220</v>
      </c>
      <c r="F543" t="s">
        <v>1493</v>
      </c>
      <c r="G543" t="s">
        <v>1494</v>
      </c>
      <c r="H543" t="s">
        <v>384</v>
      </c>
      <c r="I543" t="s">
        <v>376</v>
      </c>
      <c r="J543" s="33">
        <v>0.95</v>
      </c>
      <c r="K543" s="33">
        <v>3800</v>
      </c>
      <c r="L543">
        <v>12</v>
      </c>
      <c r="M543">
        <v>1094400</v>
      </c>
      <c r="N543" t="s">
        <v>565</v>
      </c>
      <c r="O543" t="s">
        <v>378</v>
      </c>
      <c r="P543">
        <f>IF(Tabel1[[#This Row],[Beschikte productie per jaar '[MWh']]]&gt;14.25,1,0)</f>
        <v>1</v>
      </c>
      <c r="Q543" s="2" t="str">
        <f>VLOOKUP(Tabel1[[#This Row],[Plaats lokatie]],stadgem,4,0)</f>
        <v>Hoogeveen</v>
      </c>
    </row>
    <row r="544" spans="1:17" hidden="1" x14ac:dyDescent="0.25">
      <c r="A544" t="s">
        <v>1485</v>
      </c>
      <c r="B544" t="s">
        <v>1495</v>
      </c>
      <c r="C544" t="s">
        <v>1225</v>
      </c>
      <c r="D544" t="s">
        <v>1487</v>
      </c>
      <c r="E544" t="s">
        <v>373</v>
      </c>
      <c r="F544" t="s">
        <v>373</v>
      </c>
      <c r="G544" t="s">
        <v>1350</v>
      </c>
      <c r="H544" t="s">
        <v>1351</v>
      </c>
      <c r="I544" t="s">
        <v>376</v>
      </c>
      <c r="J544" s="33">
        <v>0.5</v>
      </c>
      <c r="K544" s="33">
        <v>1470</v>
      </c>
      <c r="L544">
        <v>12</v>
      </c>
      <c r="M544">
        <v>393285</v>
      </c>
      <c r="N544" t="s">
        <v>565</v>
      </c>
      <c r="O544" t="s">
        <v>378</v>
      </c>
      <c r="P544">
        <f>IF(Tabel1[[#This Row],[Beschikte productie per jaar '[MWh']]]&gt;14.25,1,0)</f>
        <v>1</v>
      </c>
      <c r="Q544" s="2" t="str">
        <f>VLOOKUP(Tabel1[[#This Row],[Plaats lokatie]],stadgem,4,0)</f>
        <v>Aa en Hunze</v>
      </c>
    </row>
    <row r="545" spans="1:17" hidden="1" x14ac:dyDescent="0.25">
      <c r="A545" t="s">
        <v>1496</v>
      </c>
      <c r="B545" t="s">
        <v>139</v>
      </c>
      <c r="C545" t="s">
        <v>371</v>
      </c>
      <c r="D545" t="s">
        <v>1497</v>
      </c>
      <c r="E545" t="s">
        <v>1498</v>
      </c>
      <c r="F545" t="s">
        <v>1499</v>
      </c>
      <c r="G545" t="s">
        <v>1500</v>
      </c>
      <c r="H545" t="s">
        <v>389</v>
      </c>
      <c r="I545" t="s">
        <v>376</v>
      </c>
      <c r="J545" s="33">
        <v>13.669</v>
      </c>
      <c r="K545" s="33">
        <v>12985.55</v>
      </c>
      <c r="L545">
        <v>15</v>
      </c>
      <c r="M545">
        <v>14219178</v>
      </c>
      <c r="N545" t="s">
        <v>1501</v>
      </c>
      <c r="O545" t="s">
        <v>378</v>
      </c>
      <c r="P545">
        <f>IF(Tabel1[[#This Row],[Beschikte productie per jaar '[MWh']]]&gt;14.25,1,0)</f>
        <v>1</v>
      </c>
      <c r="Q545" s="2" t="str">
        <f>VLOOKUP(Tabel1[[#This Row],[Plaats lokatie]],stadgem,4,0)</f>
        <v>Emmen</v>
      </c>
    </row>
    <row r="546" spans="1:17" hidden="1" x14ac:dyDescent="0.25">
      <c r="A546" t="s">
        <v>1496</v>
      </c>
      <c r="B546" t="s">
        <v>1502</v>
      </c>
      <c r="C546" t="s">
        <v>371</v>
      </c>
      <c r="D546" t="s">
        <v>1497</v>
      </c>
      <c r="E546" t="s">
        <v>1503</v>
      </c>
      <c r="F546" t="s">
        <v>1504</v>
      </c>
      <c r="G546" t="s">
        <v>1505</v>
      </c>
      <c r="H546" t="s">
        <v>389</v>
      </c>
      <c r="I546" t="s">
        <v>376</v>
      </c>
      <c r="J546" s="33">
        <v>0.15</v>
      </c>
      <c r="K546" s="33">
        <v>142.5</v>
      </c>
      <c r="L546">
        <v>15</v>
      </c>
      <c r="M546">
        <v>151763</v>
      </c>
      <c r="N546" t="s">
        <v>1294</v>
      </c>
      <c r="O546" t="s">
        <v>378</v>
      </c>
      <c r="P546">
        <f>IF(Tabel1[[#This Row],[Beschikte productie per jaar '[MWh']]]&gt;14.25,1,0)</f>
        <v>1</v>
      </c>
      <c r="Q546" s="2" t="str">
        <f>VLOOKUP(Tabel1[[#This Row],[Plaats lokatie]],stadgem,4,0)</f>
        <v>Emmen</v>
      </c>
    </row>
    <row r="547" spans="1:17" hidden="1" x14ac:dyDescent="0.25">
      <c r="A547" t="s">
        <v>1496</v>
      </c>
      <c r="B547" t="s">
        <v>1506</v>
      </c>
      <c r="C547" t="s">
        <v>371</v>
      </c>
      <c r="D547" t="s">
        <v>1497</v>
      </c>
      <c r="E547" t="s">
        <v>1507</v>
      </c>
      <c r="F547" t="s">
        <v>1508</v>
      </c>
      <c r="G547" t="s">
        <v>1509</v>
      </c>
      <c r="H547" t="s">
        <v>389</v>
      </c>
      <c r="I547" t="s">
        <v>376</v>
      </c>
      <c r="J547" s="33">
        <v>8.1000000000000003E-2</v>
      </c>
      <c r="K547" s="33">
        <v>76.95</v>
      </c>
      <c r="L547">
        <v>15</v>
      </c>
      <c r="M547">
        <v>80798</v>
      </c>
      <c r="N547" t="s">
        <v>1294</v>
      </c>
      <c r="O547" t="s">
        <v>378</v>
      </c>
      <c r="P547">
        <f>IF(Tabel1[[#This Row],[Beschikte productie per jaar '[MWh']]]&gt;14.25,1,0)</f>
        <v>1</v>
      </c>
      <c r="Q547" s="2" t="str">
        <f>VLOOKUP(Tabel1[[#This Row],[Plaats lokatie]],stadgem,4,0)</f>
        <v>Emmen</v>
      </c>
    </row>
    <row r="548" spans="1:17" hidden="1" x14ac:dyDescent="0.25">
      <c r="A548" t="s">
        <v>1496</v>
      </c>
      <c r="B548" t="s">
        <v>264</v>
      </c>
      <c r="C548" t="s">
        <v>1139</v>
      </c>
      <c r="D548" t="s">
        <v>1510</v>
      </c>
      <c r="E548" t="s">
        <v>1511</v>
      </c>
      <c r="F548" t="s">
        <v>1512</v>
      </c>
      <c r="G548" t="s">
        <v>1500</v>
      </c>
      <c r="H548" t="s">
        <v>767</v>
      </c>
      <c r="I548" t="s">
        <v>376</v>
      </c>
      <c r="J548" s="33">
        <v>3.9</v>
      </c>
      <c r="K548" s="33">
        <v>15063</v>
      </c>
      <c r="L548">
        <v>15</v>
      </c>
      <c r="M548">
        <v>11749140</v>
      </c>
      <c r="N548" t="s">
        <v>565</v>
      </c>
      <c r="O548" t="s">
        <v>1513</v>
      </c>
      <c r="P548">
        <f>IF(Tabel1[[#This Row],[Beschikte productie per jaar '[MWh']]]&gt;14.25,1,0)</f>
        <v>1</v>
      </c>
      <c r="Q548" s="2" t="str">
        <f>VLOOKUP(Tabel1[[#This Row],[Plaats lokatie]],stadgem,4,0)</f>
        <v>Borger-Odoorn</v>
      </c>
    </row>
    <row r="549" spans="1:17" hidden="1" x14ac:dyDescent="0.25">
      <c r="A549" t="s">
        <v>1496</v>
      </c>
      <c r="B549" t="s">
        <v>234</v>
      </c>
      <c r="C549" t="s">
        <v>1139</v>
      </c>
      <c r="D549" t="s">
        <v>1510</v>
      </c>
      <c r="E549" t="s">
        <v>1511</v>
      </c>
      <c r="F549" t="s">
        <v>1514</v>
      </c>
      <c r="G549" t="s">
        <v>1500</v>
      </c>
      <c r="H549" t="s">
        <v>693</v>
      </c>
      <c r="I549" t="s">
        <v>376</v>
      </c>
      <c r="J549" s="33">
        <v>3.9</v>
      </c>
      <c r="K549" s="33">
        <v>15012</v>
      </c>
      <c r="L549">
        <v>15</v>
      </c>
      <c r="M549">
        <v>11709360</v>
      </c>
      <c r="N549" t="s">
        <v>565</v>
      </c>
      <c r="O549" t="s">
        <v>1513</v>
      </c>
      <c r="P549">
        <f>IF(Tabel1[[#This Row],[Beschikte productie per jaar '[MWh']]]&gt;14.25,1,0)</f>
        <v>1</v>
      </c>
      <c r="Q549" s="2" t="str">
        <f>VLOOKUP(Tabel1[[#This Row],[Plaats lokatie]],stadgem,4,0)</f>
        <v>Borger-Odoorn</v>
      </c>
    </row>
    <row r="550" spans="1:17" hidden="1" x14ac:dyDescent="0.25">
      <c r="A550" t="s">
        <v>1496</v>
      </c>
      <c r="B550" t="s">
        <v>213</v>
      </c>
      <c r="C550" t="s">
        <v>1139</v>
      </c>
      <c r="D550" t="s">
        <v>1510</v>
      </c>
      <c r="E550" t="s">
        <v>1515</v>
      </c>
      <c r="F550" t="s">
        <v>212</v>
      </c>
      <c r="G550" t="s">
        <v>1500</v>
      </c>
      <c r="H550" t="s">
        <v>1516</v>
      </c>
      <c r="I550" t="s">
        <v>376</v>
      </c>
      <c r="J550" s="33">
        <v>3.9</v>
      </c>
      <c r="K550" s="33">
        <v>15034</v>
      </c>
      <c r="L550">
        <v>15</v>
      </c>
      <c r="M550">
        <v>11726520</v>
      </c>
      <c r="N550" t="s">
        <v>565</v>
      </c>
      <c r="O550" t="s">
        <v>1513</v>
      </c>
      <c r="P550">
        <f>IF(Tabel1[[#This Row],[Beschikte productie per jaar '[MWh']]]&gt;14.25,1,0)</f>
        <v>1</v>
      </c>
      <c r="Q550" s="2" t="str">
        <f>VLOOKUP(Tabel1[[#This Row],[Plaats lokatie]],stadgem,4,0)</f>
        <v>Borger-Odoorn</v>
      </c>
    </row>
    <row r="551" spans="1:17" hidden="1" x14ac:dyDescent="0.25">
      <c r="A551" t="s">
        <v>1496</v>
      </c>
      <c r="B551" t="s">
        <v>249</v>
      </c>
      <c r="C551" t="s">
        <v>1139</v>
      </c>
      <c r="D551" t="s">
        <v>1510</v>
      </c>
      <c r="E551" t="s">
        <v>1515</v>
      </c>
      <c r="F551" t="s">
        <v>281</v>
      </c>
      <c r="G551" t="s">
        <v>1500</v>
      </c>
      <c r="H551" t="s">
        <v>972</v>
      </c>
      <c r="I551" t="s">
        <v>376</v>
      </c>
      <c r="J551" s="33">
        <v>3.9</v>
      </c>
      <c r="K551" s="33">
        <v>15181</v>
      </c>
      <c r="L551">
        <v>15</v>
      </c>
      <c r="M551">
        <v>11841180</v>
      </c>
      <c r="N551" t="s">
        <v>565</v>
      </c>
      <c r="O551" t="s">
        <v>1513</v>
      </c>
      <c r="P551">
        <f>IF(Tabel1[[#This Row],[Beschikte productie per jaar '[MWh']]]&gt;14.25,1,0)</f>
        <v>1</v>
      </c>
      <c r="Q551" s="2" t="str">
        <f>VLOOKUP(Tabel1[[#This Row],[Plaats lokatie]],stadgem,4,0)</f>
        <v>Borger-Odoorn</v>
      </c>
    </row>
    <row r="552" spans="1:17" hidden="1" x14ac:dyDescent="0.25">
      <c r="A552" t="s">
        <v>1517</v>
      </c>
      <c r="B552" t="s">
        <v>1518</v>
      </c>
      <c r="C552" t="s">
        <v>371</v>
      </c>
      <c r="D552" t="s">
        <v>1497</v>
      </c>
      <c r="E552" t="s">
        <v>1519</v>
      </c>
      <c r="F552" t="s">
        <v>1520</v>
      </c>
      <c r="G552" t="s">
        <v>1521</v>
      </c>
      <c r="H552" t="s">
        <v>397</v>
      </c>
      <c r="I552" t="s">
        <v>376</v>
      </c>
      <c r="J552" s="33">
        <v>7.9560000000000006E-2</v>
      </c>
      <c r="K552" s="33">
        <v>75.582000000000008</v>
      </c>
      <c r="L552">
        <v>15</v>
      </c>
      <c r="M552">
        <v>62356</v>
      </c>
      <c r="N552" t="s">
        <v>1294</v>
      </c>
      <c r="O552" t="s">
        <v>378</v>
      </c>
      <c r="P552">
        <f>IF(Tabel1[[#This Row],[Beschikte productie per jaar '[MWh']]]&gt;14.25,1,0)</f>
        <v>1</v>
      </c>
      <c r="Q552" s="2" t="str">
        <f>VLOOKUP(Tabel1[[#This Row],[Plaats lokatie]],stadgem,4,0)</f>
        <v>Meppel</v>
      </c>
    </row>
    <row r="553" spans="1:17" hidden="1" x14ac:dyDescent="0.25">
      <c r="A553" t="s">
        <v>1496</v>
      </c>
      <c r="B553" t="s">
        <v>180</v>
      </c>
      <c r="C553" t="s">
        <v>1139</v>
      </c>
      <c r="D553" t="s">
        <v>1510</v>
      </c>
      <c r="E553" t="s">
        <v>1522</v>
      </c>
      <c r="F553" t="s">
        <v>179</v>
      </c>
      <c r="G553" t="s">
        <v>1500</v>
      </c>
      <c r="H553" t="s">
        <v>845</v>
      </c>
      <c r="I553" t="s">
        <v>376</v>
      </c>
      <c r="J553" s="33">
        <v>3.9</v>
      </c>
      <c r="K553" s="33">
        <v>15445</v>
      </c>
      <c r="L553">
        <v>15</v>
      </c>
      <c r="M553">
        <v>12047100</v>
      </c>
      <c r="N553" t="s">
        <v>565</v>
      </c>
      <c r="O553" t="s">
        <v>1513</v>
      </c>
      <c r="P553">
        <f>IF(Tabel1[[#This Row],[Beschikte productie per jaar '[MWh']]]&gt;14.25,1,0)</f>
        <v>1</v>
      </c>
      <c r="Q553" s="2" t="str">
        <f>VLOOKUP(Tabel1[[#This Row],[Plaats lokatie]],stadgem,4,0)</f>
        <v>Aa en Hunze</v>
      </c>
    </row>
    <row r="554" spans="1:17" hidden="1" x14ac:dyDescent="0.25">
      <c r="A554" t="s">
        <v>1496</v>
      </c>
      <c r="B554" t="s">
        <v>1523</v>
      </c>
      <c r="C554" t="s">
        <v>371</v>
      </c>
      <c r="D554" t="s">
        <v>1497</v>
      </c>
      <c r="E554" t="s">
        <v>373</v>
      </c>
      <c r="F554" t="s">
        <v>373</v>
      </c>
      <c r="G554" t="s">
        <v>427</v>
      </c>
      <c r="H554" t="s">
        <v>428</v>
      </c>
      <c r="I554" t="s">
        <v>376</v>
      </c>
      <c r="J554" s="33">
        <v>0.29899999999999999</v>
      </c>
      <c r="K554" s="33">
        <v>284.05</v>
      </c>
      <c r="L554">
        <v>15</v>
      </c>
      <c r="M554">
        <v>315296</v>
      </c>
      <c r="N554" t="s">
        <v>1294</v>
      </c>
      <c r="O554" t="s">
        <v>378</v>
      </c>
      <c r="P554">
        <f>IF(Tabel1[[#This Row],[Beschikte productie per jaar '[MWh']]]&gt;14.25,1,0)</f>
        <v>1</v>
      </c>
      <c r="Q554" s="2" t="str">
        <f>VLOOKUP(Tabel1[[#This Row],[Plaats lokatie]],stadgem,4,0)</f>
        <v>Emmen</v>
      </c>
    </row>
    <row r="555" spans="1:17" hidden="1" x14ac:dyDescent="0.25">
      <c r="A555" t="s">
        <v>1496</v>
      </c>
      <c r="B555" t="s">
        <v>165</v>
      </c>
      <c r="C555" t="s">
        <v>1139</v>
      </c>
      <c r="D555" t="s">
        <v>1510</v>
      </c>
      <c r="E555" t="s">
        <v>1522</v>
      </c>
      <c r="F555" t="s">
        <v>164</v>
      </c>
      <c r="G555" t="s">
        <v>1500</v>
      </c>
      <c r="H555" t="s">
        <v>906</v>
      </c>
      <c r="I555" t="s">
        <v>376</v>
      </c>
      <c r="J555" s="33">
        <v>3.9</v>
      </c>
      <c r="K555" s="33">
        <v>14311</v>
      </c>
      <c r="L555">
        <v>15</v>
      </c>
      <c r="M555">
        <v>11162580</v>
      </c>
      <c r="N555" t="s">
        <v>565</v>
      </c>
      <c r="O555" t="s">
        <v>1513</v>
      </c>
      <c r="P555">
        <f>IF(Tabel1[[#This Row],[Beschikte productie per jaar '[MWh']]]&gt;14.25,1,0)</f>
        <v>1</v>
      </c>
      <c r="Q555" s="2" t="str">
        <f>VLOOKUP(Tabel1[[#This Row],[Plaats lokatie]],stadgem,4,0)</f>
        <v>Aa en Hunze</v>
      </c>
    </row>
    <row r="556" spans="1:17" hidden="1" x14ac:dyDescent="0.25">
      <c r="A556" t="s">
        <v>1496</v>
      </c>
      <c r="B556" t="s">
        <v>1524</v>
      </c>
      <c r="C556" t="s">
        <v>371</v>
      </c>
      <c r="D556" t="s">
        <v>1497</v>
      </c>
      <c r="E556" t="s">
        <v>1525</v>
      </c>
      <c r="F556" t="s">
        <v>1526</v>
      </c>
      <c r="G556" t="s">
        <v>1527</v>
      </c>
      <c r="H556" t="s">
        <v>401</v>
      </c>
      <c r="I556" t="s">
        <v>376</v>
      </c>
      <c r="J556" s="33">
        <v>0.66</v>
      </c>
      <c r="K556" s="33">
        <v>609.58333333333337</v>
      </c>
      <c r="L556">
        <v>15</v>
      </c>
      <c r="M556">
        <v>686565</v>
      </c>
      <c r="N556" t="s">
        <v>1294</v>
      </c>
      <c r="O556" t="s">
        <v>378</v>
      </c>
      <c r="P556">
        <f>IF(Tabel1[[#This Row],[Beschikte productie per jaar '[MWh']]]&gt;14.25,1,0)</f>
        <v>1</v>
      </c>
      <c r="Q556" s="2" t="str">
        <f>VLOOKUP(Tabel1[[#This Row],[Plaats lokatie]],stadgem,4,0)</f>
        <v>Assen</v>
      </c>
    </row>
    <row r="557" spans="1:17" hidden="1" x14ac:dyDescent="0.25">
      <c r="A557" t="s">
        <v>1517</v>
      </c>
      <c r="B557" t="s">
        <v>1528</v>
      </c>
      <c r="C557" t="s">
        <v>371</v>
      </c>
      <c r="D557" t="s">
        <v>1497</v>
      </c>
      <c r="E557" t="s">
        <v>373</v>
      </c>
      <c r="F557" t="s">
        <v>373</v>
      </c>
      <c r="G557" t="s">
        <v>484</v>
      </c>
      <c r="H557" t="s">
        <v>485</v>
      </c>
      <c r="I557" t="s">
        <v>376</v>
      </c>
      <c r="J557" s="33">
        <v>0.10868</v>
      </c>
      <c r="K557" s="33">
        <v>103.24600000000001</v>
      </c>
      <c r="L557">
        <v>15</v>
      </c>
      <c r="M557">
        <v>116152</v>
      </c>
      <c r="N557" t="s">
        <v>1294</v>
      </c>
      <c r="O557" t="s">
        <v>378</v>
      </c>
      <c r="P557">
        <f>IF(Tabel1[[#This Row],[Beschikte productie per jaar '[MWh']]]&gt;14.25,1,0)</f>
        <v>1</v>
      </c>
      <c r="Q557" s="2" t="str">
        <f>VLOOKUP(Tabel1[[#This Row],[Plaats lokatie]],stadgem,4,0)</f>
        <v>De Wolden</v>
      </c>
    </row>
    <row r="558" spans="1:17" hidden="1" x14ac:dyDescent="0.25">
      <c r="A558" t="s">
        <v>1496</v>
      </c>
      <c r="B558" t="s">
        <v>1529</v>
      </c>
      <c r="C558" t="s">
        <v>371</v>
      </c>
      <c r="D558" t="s">
        <v>1497</v>
      </c>
      <c r="E558" t="s">
        <v>373</v>
      </c>
      <c r="F558" t="s">
        <v>373</v>
      </c>
      <c r="G558" t="s">
        <v>1530</v>
      </c>
      <c r="H558" t="s">
        <v>1531</v>
      </c>
      <c r="I558" t="s">
        <v>376</v>
      </c>
      <c r="J558" s="33">
        <v>0.11024</v>
      </c>
      <c r="K558" s="33">
        <v>104.72800000000001</v>
      </c>
      <c r="L558">
        <v>15</v>
      </c>
      <c r="M558">
        <v>117819</v>
      </c>
      <c r="N558" t="s">
        <v>1294</v>
      </c>
      <c r="O558" t="s">
        <v>378</v>
      </c>
      <c r="P558">
        <f>IF(Tabel1[[#This Row],[Beschikte productie per jaar '[MWh']]]&gt;14.25,1,0)</f>
        <v>1</v>
      </c>
      <c r="Q558" s="2" t="str">
        <f>VLOOKUP(Tabel1[[#This Row],[Plaats lokatie]],stadgem,4,0)</f>
        <v>Coevorden</v>
      </c>
    </row>
    <row r="559" spans="1:17" hidden="1" x14ac:dyDescent="0.25">
      <c r="A559" t="s">
        <v>1496</v>
      </c>
      <c r="B559" t="s">
        <v>1532</v>
      </c>
      <c r="C559" t="s">
        <v>1145</v>
      </c>
      <c r="D559" t="s">
        <v>1533</v>
      </c>
      <c r="E559" t="s">
        <v>1227</v>
      </c>
      <c r="F559" t="s">
        <v>1228</v>
      </c>
      <c r="G559" t="s">
        <v>1229</v>
      </c>
      <c r="H559" t="s">
        <v>469</v>
      </c>
      <c r="I559" t="s">
        <v>376</v>
      </c>
      <c r="J559" s="33">
        <v>1.36</v>
      </c>
      <c r="K559" s="33">
        <v>7962.8</v>
      </c>
      <c r="L559">
        <v>12</v>
      </c>
      <c r="M559">
        <v>5351002</v>
      </c>
      <c r="N559" t="s">
        <v>565</v>
      </c>
      <c r="O559" t="s">
        <v>378</v>
      </c>
      <c r="P559">
        <f>IF(Tabel1[[#This Row],[Beschikte productie per jaar '[MWh']]]&gt;14.25,1,0)</f>
        <v>1</v>
      </c>
      <c r="Q559" s="2" t="str">
        <f>VLOOKUP(Tabel1[[#This Row],[Plaats lokatie]],stadgem,4,0)</f>
        <v>Coevorden</v>
      </c>
    </row>
    <row r="560" spans="1:17" hidden="1" x14ac:dyDescent="0.25">
      <c r="A560" t="s">
        <v>1496</v>
      </c>
      <c r="B560" t="s">
        <v>1534</v>
      </c>
      <c r="C560" t="s">
        <v>371</v>
      </c>
      <c r="D560" t="s">
        <v>1497</v>
      </c>
      <c r="E560" t="s">
        <v>373</v>
      </c>
      <c r="F560" t="s">
        <v>373</v>
      </c>
      <c r="G560" t="s">
        <v>560</v>
      </c>
      <c r="H560" t="s">
        <v>393</v>
      </c>
      <c r="I560" t="s">
        <v>376</v>
      </c>
      <c r="J560" s="33">
        <v>7.4999999999999997E-2</v>
      </c>
      <c r="K560" s="33">
        <v>71.25</v>
      </c>
      <c r="L560">
        <v>15</v>
      </c>
      <c r="M560">
        <v>80157</v>
      </c>
      <c r="N560" t="s">
        <v>1294</v>
      </c>
      <c r="O560" t="s">
        <v>378</v>
      </c>
      <c r="P560">
        <f>IF(Tabel1[[#This Row],[Beschikte productie per jaar '[MWh']]]&gt;14.25,1,0)</f>
        <v>1</v>
      </c>
      <c r="Q560" s="2" t="str">
        <f>VLOOKUP(Tabel1[[#This Row],[Plaats lokatie]],stadgem,4,0)</f>
        <v>Emmen</v>
      </c>
    </row>
    <row r="561" spans="1:17" hidden="1" x14ac:dyDescent="0.25">
      <c r="A561" t="s">
        <v>1517</v>
      </c>
      <c r="B561" t="s">
        <v>1535</v>
      </c>
      <c r="C561" t="s">
        <v>371</v>
      </c>
      <c r="D561" t="s">
        <v>1497</v>
      </c>
      <c r="E561" t="s">
        <v>1536</v>
      </c>
      <c r="F561" t="s">
        <v>1537</v>
      </c>
      <c r="G561" t="s">
        <v>1538</v>
      </c>
      <c r="H561" t="s">
        <v>586</v>
      </c>
      <c r="I561" t="s">
        <v>376</v>
      </c>
      <c r="J561" s="33">
        <v>3.6999999999999998E-2</v>
      </c>
      <c r="K561" s="33">
        <v>35.15</v>
      </c>
      <c r="L561">
        <v>15</v>
      </c>
      <c r="M561">
        <v>39544</v>
      </c>
      <c r="N561" t="s">
        <v>1294</v>
      </c>
      <c r="O561" t="s">
        <v>378</v>
      </c>
      <c r="P561">
        <f>IF(Tabel1[[#This Row],[Beschikte productie per jaar '[MWh']]]&gt;14.25,1,0)</f>
        <v>1</v>
      </c>
      <c r="Q561" s="2" t="str">
        <f>VLOOKUP(Tabel1[[#This Row],[Plaats lokatie]],stadgem,4,0)</f>
        <v>De Wolden</v>
      </c>
    </row>
    <row r="562" spans="1:17" hidden="1" x14ac:dyDescent="0.25">
      <c r="A562" t="s">
        <v>1496</v>
      </c>
      <c r="B562" t="s">
        <v>1539</v>
      </c>
      <c r="C562" t="s">
        <v>371</v>
      </c>
      <c r="D562" t="s">
        <v>1497</v>
      </c>
      <c r="E562" t="s">
        <v>1540</v>
      </c>
      <c r="F562" t="s">
        <v>1541</v>
      </c>
      <c r="G562" t="s">
        <v>1542</v>
      </c>
      <c r="H562" t="s">
        <v>389</v>
      </c>
      <c r="I562" t="s">
        <v>376</v>
      </c>
      <c r="J562" s="33">
        <v>0.16</v>
      </c>
      <c r="K562" s="33">
        <v>152</v>
      </c>
      <c r="L562">
        <v>15</v>
      </c>
      <c r="M562">
        <v>171000</v>
      </c>
      <c r="N562" t="s">
        <v>1294</v>
      </c>
      <c r="O562" t="s">
        <v>378</v>
      </c>
      <c r="P562">
        <f>IF(Tabel1[[#This Row],[Beschikte productie per jaar '[MWh']]]&gt;14.25,1,0)</f>
        <v>1</v>
      </c>
      <c r="Q562" s="2" t="str">
        <f>VLOOKUP(Tabel1[[#This Row],[Plaats lokatie]],stadgem,4,0)</f>
        <v>Emmen</v>
      </c>
    </row>
    <row r="563" spans="1:17" hidden="1" x14ac:dyDescent="0.25">
      <c r="A563" t="s">
        <v>1496</v>
      </c>
      <c r="B563" t="s">
        <v>210</v>
      </c>
      <c r="C563" t="s">
        <v>1139</v>
      </c>
      <c r="D563" t="s">
        <v>1510</v>
      </c>
      <c r="E563" t="s">
        <v>1515</v>
      </c>
      <c r="F563" t="s">
        <v>209</v>
      </c>
      <c r="G563" t="s">
        <v>1500</v>
      </c>
      <c r="H563" t="s">
        <v>1516</v>
      </c>
      <c r="I563" t="s">
        <v>376</v>
      </c>
      <c r="J563" s="33">
        <v>3.9</v>
      </c>
      <c r="K563" s="33">
        <v>15374</v>
      </c>
      <c r="L563">
        <v>15</v>
      </c>
      <c r="M563">
        <v>11991720</v>
      </c>
      <c r="N563" t="s">
        <v>565</v>
      </c>
      <c r="O563" t="s">
        <v>378</v>
      </c>
      <c r="P563">
        <f>IF(Tabel1[[#This Row],[Beschikte productie per jaar '[MWh']]]&gt;14.25,1,0)</f>
        <v>1</v>
      </c>
      <c r="Q563" s="2" t="str">
        <f>VLOOKUP(Tabel1[[#This Row],[Plaats lokatie]],stadgem,4,0)</f>
        <v>Borger-Odoorn</v>
      </c>
    </row>
    <row r="564" spans="1:17" hidden="1" x14ac:dyDescent="0.25">
      <c r="A564" t="s">
        <v>1517</v>
      </c>
      <c r="B564" t="s">
        <v>1543</v>
      </c>
      <c r="C564" t="s">
        <v>371</v>
      </c>
      <c r="D564" t="s">
        <v>1497</v>
      </c>
      <c r="E564" t="s">
        <v>1544</v>
      </c>
      <c r="F564" t="s">
        <v>1545</v>
      </c>
      <c r="G564" t="s">
        <v>1546</v>
      </c>
      <c r="H564" t="s">
        <v>389</v>
      </c>
      <c r="I564" t="s">
        <v>376</v>
      </c>
      <c r="J564" s="33">
        <v>0.308</v>
      </c>
      <c r="K564" s="33">
        <v>292.60000000000002</v>
      </c>
      <c r="L564">
        <v>15</v>
      </c>
      <c r="M564">
        <v>329175</v>
      </c>
      <c r="N564" t="s">
        <v>1294</v>
      </c>
      <c r="O564" t="s">
        <v>378</v>
      </c>
      <c r="P564">
        <f>IF(Tabel1[[#This Row],[Beschikte productie per jaar '[MWh']]]&gt;14.25,1,0)</f>
        <v>1</v>
      </c>
      <c r="Q564" s="2" t="str">
        <f>VLOOKUP(Tabel1[[#This Row],[Plaats lokatie]],stadgem,4,0)</f>
        <v>Emmen</v>
      </c>
    </row>
    <row r="565" spans="1:17" hidden="1" x14ac:dyDescent="0.25">
      <c r="A565" t="s">
        <v>1496</v>
      </c>
      <c r="B565" t="s">
        <v>1547</v>
      </c>
      <c r="C565" t="s">
        <v>371</v>
      </c>
      <c r="D565" t="s">
        <v>1497</v>
      </c>
      <c r="E565" t="s">
        <v>373</v>
      </c>
      <c r="F565" t="s">
        <v>373</v>
      </c>
      <c r="G565" t="s">
        <v>702</v>
      </c>
      <c r="H565" t="s">
        <v>703</v>
      </c>
      <c r="I565" t="s">
        <v>376</v>
      </c>
      <c r="J565" s="33">
        <v>2.8000000000000001E-2</v>
      </c>
      <c r="K565" s="33">
        <v>26.6</v>
      </c>
      <c r="L565">
        <v>15</v>
      </c>
      <c r="M565">
        <v>29925</v>
      </c>
      <c r="N565" t="s">
        <v>1294</v>
      </c>
      <c r="O565" t="s">
        <v>378</v>
      </c>
      <c r="P565">
        <f>IF(Tabel1[[#This Row],[Beschikte productie per jaar '[MWh']]]&gt;14.25,1,0)</f>
        <v>1</v>
      </c>
      <c r="Q565" s="2" t="str">
        <f>VLOOKUP(Tabel1[[#This Row],[Plaats lokatie]],stadgem,4,0)</f>
        <v>Coevorden</v>
      </c>
    </row>
    <row r="566" spans="1:17" hidden="1" x14ac:dyDescent="0.25">
      <c r="A566" t="s">
        <v>1496</v>
      </c>
      <c r="B566" t="s">
        <v>1548</v>
      </c>
      <c r="C566" t="s">
        <v>1145</v>
      </c>
      <c r="D566" t="s">
        <v>1549</v>
      </c>
      <c r="E566" t="s">
        <v>1227</v>
      </c>
      <c r="F566" t="s">
        <v>1228</v>
      </c>
      <c r="G566" t="s">
        <v>1229</v>
      </c>
      <c r="H566" t="s">
        <v>469</v>
      </c>
      <c r="I566" t="s">
        <v>376</v>
      </c>
      <c r="J566" s="33">
        <v>1.36</v>
      </c>
      <c r="K566" s="33">
        <v>7962.8</v>
      </c>
      <c r="L566">
        <v>12</v>
      </c>
      <c r="M566">
        <v>6784306</v>
      </c>
      <c r="N566" t="s">
        <v>565</v>
      </c>
      <c r="O566" t="s">
        <v>378</v>
      </c>
      <c r="P566">
        <f>IF(Tabel1[[#This Row],[Beschikte productie per jaar '[MWh']]]&gt;14.25,1,0)</f>
        <v>1</v>
      </c>
      <c r="Q566" s="2" t="str">
        <f>VLOOKUP(Tabel1[[#This Row],[Plaats lokatie]],stadgem,4,0)</f>
        <v>Coevorden</v>
      </c>
    </row>
    <row r="567" spans="1:17" hidden="1" x14ac:dyDescent="0.25">
      <c r="A567" t="s">
        <v>1496</v>
      </c>
      <c r="B567" t="s">
        <v>1550</v>
      </c>
      <c r="C567" t="s">
        <v>371</v>
      </c>
      <c r="D567" t="s">
        <v>1497</v>
      </c>
      <c r="E567" t="s">
        <v>1551</v>
      </c>
      <c r="F567" t="s">
        <v>1552</v>
      </c>
      <c r="G567" t="s">
        <v>1553</v>
      </c>
      <c r="H567" t="s">
        <v>630</v>
      </c>
      <c r="I567" t="s">
        <v>376</v>
      </c>
      <c r="J567" s="33">
        <v>2.8000000000000001E-2</v>
      </c>
      <c r="K567" s="33">
        <v>26.6</v>
      </c>
      <c r="L567">
        <v>15</v>
      </c>
      <c r="M567">
        <v>27930</v>
      </c>
      <c r="N567" t="s">
        <v>1294</v>
      </c>
      <c r="O567" t="s">
        <v>378</v>
      </c>
      <c r="P567">
        <f>IF(Tabel1[[#This Row],[Beschikte productie per jaar '[MWh']]]&gt;14.25,1,0)</f>
        <v>1</v>
      </c>
      <c r="Q567" s="2" t="str">
        <f>VLOOKUP(Tabel1[[#This Row],[Plaats lokatie]],stadgem,4,0)</f>
        <v>Westerveld</v>
      </c>
    </row>
    <row r="568" spans="1:17" hidden="1" x14ac:dyDescent="0.25">
      <c r="A568" t="s">
        <v>1496</v>
      </c>
      <c r="B568" t="s">
        <v>201</v>
      </c>
      <c r="C568" t="s">
        <v>1139</v>
      </c>
      <c r="D568" t="s">
        <v>1510</v>
      </c>
      <c r="E568" t="s">
        <v>1522</v>
      </c>
      <c r="F568" t="s">
        <v>200</v>
      </c>
      <c r="G568" t="s">
        <v>1500</v>
      </c>
      <c r="H568" t="s">
        <v>720</v>
      </c>
      <c r="I568" t="s">
        <v>376</v>
      </c>
      <c r="J568" s="33">
        <v>3.9</v>
      </c>
      <c r="K568" s="33">
        <v>15115</v>
      </c>
      <c r="L568">
        <v>15</v>
      </c>
      <c r="M568">
        <v>11789700</v>
      </c>
      <c r="N568" t="s">
        <v>565</v>
      </c>
      <c r="O568" t="s">
        <v>1513</v>
      </c>
      <c r="P568">
        <f>IF(Tabel1[[#This Row],[Beschikte productie per jaar '[MWh']]]&gt;14.25,1,0)</f>
        <v>1</v>
      </c>
      <c r="Q568" s="2" t="str">
        <f>VLOOKUP(Tabel1[[#This Row],[Plaats lokatie]],stadgem,4,0)</f>
        <v>Aa en Hunze</v>
      </c>
    </row>
    <row r="569" spans="1:17" hidden="1" x14ac:dyDescent="0.25">
      <c r="A569" t="s">
        <v>1496</v>
      </c>
      <c r="B569" t="s">
        <v>159</v>
      </c>
      <c r="C569" t="s">
        <v>1139</v>
      </c>
      <c r="D569" t="s">
        <v>1510</v>
      </c>
      <c r="E569" t="s">
        <v>1522</v>
      </c>
      <c r="F569" t="s">
        <v>158</v>
      </c>
      <c r="G569" t="s">
        <v>1500</v>
      </c>
      <c r="H569" t="s">
        <v>720</v>
      </c>
      <c r="I569" t="s">
        <v>376</v>
      </c>
      <c r="J569" s="33">
        <v>3.9</v>
      </c>
      <c r="K569" s="33">
        <v>15297</v>
      </c>
      <c r="L569">
        <v>15</v>
      </c>
      <c r="M569">
        <v>11931660</v>
      </c>
      <c r="N569" t="s">
        <v>565</v>
      </c>
      <c r="O569" t="s">
        <v>1513</v>
      </c>
      <c r="P569">
        <f>IF(Tabel1[[#This Row],[Beschikte productie per jaar '[MWh']]]&gt;14.25,1,0)</f>
        <v>1</v>
      </c>
      <c r="Q569" s="2" t="str">
        <f>VLOOKUP(Tabel1[[#This Row],[Plaats lokatie]],stadgem,4,0)</f>
        <v>Aa en Hunze</v>
      </c>
    </row>
    <row r="570" spans="1:17" hidden="1" x14ac:dyDescent="0.25">
      <c r="A570" t="s">
        <v>1517</v>
      </c>
      <c r="B570" t="s">
        <v>1554</v>
      </c>
      <c r="C570" t="s">
        <v>371</v>
      </c>
      <c r="D570" t="s">
        <v>1497</v>
      </c>
      <c r="E570" t="s">
        <v>1555</v>
      </c>
      <c r="F570" t="s">
        <v>1556</v>
      </c>
      <c r="G570" t="s">
        <v>1393</v>
      </c>
      <c r="H570" t="s">
        <v>916</v>
      </c>
      <c r="I570" t="s">
        <v>376</v>
      </c>
      <c r="J570" s="33">
        <v>1.4999999999999999E-2</v>
      </c>
      <c r="K570" s="33">
        <v>14.25</v>
      </c>
      <c r="L570">
        <v>15</v>
      </c>
      <c r="M570">
        <v>16032</v>
      </c>
      <c r="N570" t="s">
        <v>1294</v>
      </c>
      <c r="O570" t="s">
        <v>378</v>
      </c>
      <c r="P570">
        <f>IF(Tabel1[[#This Row],[Beschikte productie per jaar '[MWh']]]&gt;14.25,1,0)</f>
        <v>0</v>
      </c>
      <c r="Q570" s="2" t="str">
        <f>VLOOKUP(Tabel1[[#This Row],[Plaats lokatie]],stadgem,4,0)</f>
        <v>Midden-Drenthe</v>
      </c>
    </row>
    <row r="571" spans="1:17" hidden="1" x14ac:dyDescent="0.25">
      <c r="A571" t="s">
        <v>1496</v>
      </c>
      <c r="B571" t="s">
        <v>162</v>
      </c>
      <c r="C571" t="s">
        <v>1139</v>
      </c>
      <c r="D571" t="s">
        <v>1510</v>
      </c>
      <c r="E571" t="s">
        <v>1522</v>
      </c>
      <c r="F571" t="s">
        <v>161</v>
      </c>
      <c r="G571" t="s">
        <v>1500</v>
      </c>
      <c r="H571" t="s">
        <v>845</v>
      </c>
      <c r="I571" t="s">
        <v>376</v>
      </c>
      <c r="J571" s="33">
        <v>3.9</v>
      </c>
      <c r="K571" s="33">
        <v>14888</v>
      </c>
      <c r="L571">
        <v>15</v>
      </c>
      <c r="M571">
        <v>11612640</v>
      </c>
      <c r="N571" t="s">
        <v>565</v>
      </c>
      <c r="O571" t="s">
        <v>1513</v>
      </c>
      <c r="P571">
        <f>IF(Tabel1[[#This Row],[Beschikte productie per jaar '[MWh']]]&gt;14.25,1,0)</f>
        <v>1</v>
      </c>
      <c r="Q571" s="2" t="str">
        <f>VLOOKUP(Tabel1[[#This Row],[Plaats lokatie]],stadgem,4,0)</f>
        <v>Aa en Hunze</v>
      </c>
    </row>
    <row r="572" spans="1:17" hidden="1" x14ac:dyDescent="0.25">
      <c r="A572" t="s">
        <v>1496</v>
      </c>
      <c r="B572" t="s">
        <v>1557</v>
      </c>
      <c r="C572" t="s">
        <v>371</v>
      </c>
      <c r="D572" t="s">
        <v>1497</v>
      </c>
      <c r="E572" t="s">
        <v>373</v>
      </c>
      <c r="F572" t="s">
        <v>373</v>
      </c>
      <c r="G572" t="s">
        <v>1558</v>
      </c>
      <c r="H572" t="s">
        <v>1559</v>
      </c>
      <c r="I572" t="s">
        <v>376</v>
      </c>
      <c r="J572" s="33">
        <v>3.5000000000000003E-2</v>
      </c>
      <c r="K572" s="33">
        <v>33.25</v>
      </c>
      <c r="L572">
        <v>15</v>
      </c>
      <c r="M572">
        <v>34414</v>
      </c>
      <c r="N572" t="s">
        <v>1294</v>
      </c>
      <c r="O572" t="s">
        <v>378</v>
      </c>
      <c r="P572">
        <f>IF(Tabel1[[#This Row],[Beschikte productie per jaar '[MWh']]]&gt;14.25,1,0)</f>
        <v>1</v>
      </c>
      <c r="Q572" s="2" t="str">
        <f>VLOOKUP(Tabel1[[#This Row],[Plaats lokatie]],stadgem,4,0)</f>
        <v>Westerveld</v>
      </c>
    </row>
    <row r="573" spans="1:17" hidden="1" x14ac:dyDescent="0.25">
      <c r="A573" t="s">
        <v>1496</v>
      </c>
      <c r="B573" t="s">
        <v>1560</v>
      </c>
      <c r="C573" t="s">
        <v>371</v>
      </c>
      <c r="D573" t="s">
        <v>1497</v>
      </c>
      <c r="E573" t="s">
        <v>1561</v>
      </c>
      <c r="F573" t="s">
        <v>1562</v>
      </c>
      <c r="G573" t="s">
        <v>1563</v>
      </c>
      <c r="H573" t="s">
        <v>422</v>
      </c>
      <c r="I573" t="s">
        <v>376</v>
      </c>
      <c r="J573" s="33">
        <v>0.4</v>
      </c>
      <c r="K573" s="33">
        <v>380</v>
      </c>
      <c r="L573">
        <v>15</v>
      </c>
      <c r="M573">
        <v>416100</v>
      </c>
      <c r="N573" t="s">
        <v>1294</v>
      </c>
      <c r="O573" t="s">
        <v>378</v>
      </c>
      <c r="P573">
        <f>IF(Tabel1[[#This Row],[Beschikte productie per jaar '[MWh']]]&gt;14.25,1,0)</f>
        <v>1</v>
      </c>
      <c r="Q573" s="2" t="str">
        <f>VLOOKUP(Tabel1[[#This Row],[Plaats lokatie]],stadgem,4,0)</f>
        <v>De Wolden</v>
      </c>
    </row>
    <row r="574" spans="1:17" hidden="1" x14ac:dyDescent="0.25">
      <c r="A574" t="s">
        <v>1496</v>
      </c>
      <c r="B574" t="s">
        <v>222</v>
      </c>
      <c r="C574" t="s">
        <v>1139</v>
      </c>
      <c r="D574" t="s">
        <v>1510</v>
      </c>
      <c r="E574" t="s">
        <v>1515</v>
      </c>
      <c r="F574" t="s">
        <v>221</v>
      </c>
      <c r="G574" t="s">
        <v>1500</v>
      </c>
      <c r="H574" t="s">
        <v>1516</v>
      </c>
      <c r="I574" t="s">
        <v>376</v>
      </c>
      <c r="J574" s="33">
        <v>3.9</v>
      </c>
      <c r="K574" s="33">
        <v>14609</v>
      </c>
      <c r="L574">
        <v>15</v>
      </c>
      <c r="M574">
        <v>11395020</v>
      </c>
      <c r="N574" t="s">
        <v>565</v>
      </c>
      <c r="O574" t="s">
        <v>1513</v>
      </c>
      <c r="P574">
        <f>IF(Tabel1[[#This Row],[Beschikte productie per jaar '[MWh']]]&gt;14.25,1,0)</f>
        <v>1</v>
      </c>
      <c r="Q574" s="2" t="str">
        <f>VLOOKUP(Tabel1[[#This Row],[Plaats lokatie]],stadgem,4,0)</f>
        <v>Borger-Odoorn</v>
      </c>
    </row>
    <row r="575" spans="1:17" hidden="1" x14ac:dyDescent="0.25">
      <c r="A575" t="s">
        <v>1496</v>
      </c>
      <c r="B575" t="s">
        <v>174</v>
      </c>
      <c r="C575" t="s">
        <v>1139</v>
      </c>
      <c r="D575" t="s">
        <v>1510</v>
      </c>
      <c r="E575" t="s">
        <v>1522</v>
      </c>
      <c r="F575" t="s">
        <v>173</v>
      </c>
      <c r="G575" t="s">
        <v>1500</v>
      </c>
      <c r="H575" t="s">
        <v>845</v>
      </c>
      <c r="I575" t="s">
        <v>376</v>
      </c>
      <c r="J575" s="33">
        <v>3.9</v>
      </c>
      <c r="K575" s="33">
        <v>15185</v>
      </c>
      <c r="L575">
        <v>15</v>
      </c>
      <c r="M575">
        <v>11844300</v>
      </c>
      <c r="N575" t="s">
        <v>565</v>
      </c>
      <c r="O575" t="s">
        <v>1513</v>
      </c>
      <c r="P575">
        <f>IF(Tabel1[[#This Row],[Beschikte productie per jaar '[MWh']]]&gt;14.25,1,0)</f>
        <v>1</v>
      </c>
      <c r="Q575" s="2" t="str">
        <f>VLOOKUP(Tabel1[[#This Row],[Plaats lokatie]],stadgem,4,0)</f>
        <v>Aa en Hunze</v>
      </c>
    </row>
    <row r="576" spans="1:17" hidden="1" x14ac:dyDescent="0.25">
      <c r="A576" t="s">
        <v>1496</v>
      </c>
      <c r="B576" t="s">
        <v>1564</v>
      </c>
      <c r="C576" t="s">
        <v>371</v>
      </c>
      <c r="D576" t="s">
        <v>1497</v>
      </c>
      <c r="E576" t="s">
        <v>1565</v>
      </c>
      <c r="F576" t="s">
        <v>1566</v>
      </c>
      <c r="G576" t="s">
        <v>1567</v>
      </c>
      <c r="H576" t="s">
        <v>389</v>
      </c>
      <c r="I576" t="s">
        <v>376</v>
      </c>
      <c r="J576" s="33">
        <v>0.14899999999999999</v>
      </c>
      <c r="K576" s="33">
        <v>141.55000000000001</v>
      </c>
      <c r="L576">
        <v>15</v>
      </c>
      <c r="M576">
        <v>159244</v>
      </c>
      <c r="N576" t="s">
        <v>1294</v>
      </c>
      <c r="O576" t="s">
        <v>378</v>
      </c>
      <c r="P576">
        <f>IF(Tabel1[[#This Row],[Beschikte productie per jaar '[MWh']]]&gt;14.25,1,0)</f>
        <v>1</v>
      </c>
      <c r="Q576" s="2" t="str">
        <f>VLOOKUP(Tabel1[[#This Row],[Plaats lokatie]],stadgem,4,0)</f>
        <v>Emmen</v>
      </c>
    </row>
    <row r="577" spans="1:17" hidden="1" x14ac:dyDescent="0.25">
      <c r="A577" t="s">
        <v>1496</v>
      </c>
      <c r="B577" t="s">
        <v>1568</v>
      </c>
      <c r="C577" t="s">
        <v>371</v>
      </c>
      <c r="D577" t="s">
        <v>1497</v>
      </c>
      <c r="E577" t="s">
        <v>1569</v>
      </c>
      <c r="F577" t="s">
        <v>1570</v>
      </c>
      <c r="G577" t="s">
        <v>1571</v>
      </c>
      <c r="H577" t="s">
        <v>384</v>
      </c>
      <c r="I577" t="s">
        <v>376</v>
      </c>
      <c r="J577" s="33">
        <v>5.8000000000000003E-2</v>
      </c>
      <c r="K577" s="33">
        <v>55.1</v>
      </c>
      <c r="L577">
        <v>15</v>
      </c>
      <c r="M577">
        <v>57855</v>
      </c>
      <c r="N577" t="s">
        <v>1294</v>
      </c>
      <c r="O577" t="s">
        <v>378</v>
      </c>
      <c r="P577">
        <f>IF(Tabel1[[#This Row],[Beschikte productie per jaar '[MWh']]]&gt;14.25,1,0)</f>
        <v>1</v>
      </c>
      <c r="Q577" s="2" t="str">
        <f>VLOOKUP(Tabel1[[#This Row],[Plaats lokatie]],stadgem,4,0)</f>
        <v>Hoogeveen</v>
      </c>
    </row>
    <row r="578" spans="1:17" hidden="1" x14ac:dyDescent="0.25">
      <c r="A578" t="s">
        <v>1517</v>
      </c>
      <c r="B578" t="s">
        <v>1572</v>
      </c>
      <c r="C578" t="s">
        <v>371</v>
      </c>
      <c r="D578" t="s">
        <v>1497</v>
      </c>
      <c r="E578" t="s">
        <v>1573</v>
      </c>
      <c r="F578" t="s">
        <v>1574</v>
      </c>
      <c r="G578" t="s">
        <v>1575</v>
      </c>
      <c r="H578" t="s">
        <v>401</v>
      </c>
      <c r="I578" t="s">
        <v>376</v>
      </c>
      <c r="J578" s="33">
        <v>0.1</v>
      </c>
      <c r="K578" s="33">
        <v>95</v>
      </c>
      <c r="L578">
        <v>15</v>
      </c>
      <c r="M578">
        <v>78375</v>
      </c>
      <c r="N578" t="s">
        <v>1294</v>
      </c>
      <c r="O578" t="s">
        <v>378</v>
      </c>
      <c r="P578">
        <f>IF(Tabel1[[#This Row],[Beschikte productie per jaar '[MWh']]]&gt;14.25,1,0)</f>
        <v>1</v>
      </c>
      <c r="Q578" s="2" t="str">
        <f>VLOOKUP(Tabel1[[#This Row],[Plaats lokatie]],stadgem,4,0)</f>
        <v>Assen</v>
      </c>
    </row>
    <row r="579" spans="1:17" hidden="1" x14ac:dyDescent="0.25">
      <c r="A579" t="s">
        <v>1517</v>
      </c>
      <c r="B579" t="s">
        <v>1576</v>
      </c>
      <c r="C579" t="s">
        <v>371</v>
      </c>
      <c r="D579" t="s">
        <v>1497</v>
      </c>
      <c r="E579" t="s">
        <v>1544</v>
      </c>
      <c r="F579" t="s">
        <v>1577</v>
      </c>
      <c r="G579" t="s">
        <v>1578</v>
      </c>
      <c r="H579" t="s">
        <v>401</v>
      </c>
      <c r="I579" t="s">
        <v>376</v>
      </c>
      <c r="J579" s="33">
        <v>0.2</v>
      </c>
      <c r="K579" s="33">
        <v>190</v>
      </c>
      <c r="L579">
        <v>15</v>
      </c>
      <c r="M579">
        <v>213750</v>
      </c>
      <c r="N579" t="s">
        <v>1294</v>
      </c>
      <c r="O579" t="s">
        <v>378</v>
      </c>
      <c r="P579">
        <f>IF(Tabel1[[#This Row],[Beschikte productie per jaar '[MWh']]]&gt;14.25,1,0)</f>
        <v>1</v>
      </c>
      <c r="Q579" s="2" t="str">
        <f>VLOOKUP(Tabel1[[#This Row],[Plaats lokatie]],stadgem,4,0)</f>
        <v>Assen</v>
      </c>
    </row>
    <row r="580" spans="1:17" hidden="1" x14ac:dyDescent="0.25">
      <c r="A580" t="s">
        <v>1496</v>
      </c>
      <c r="B580" t="s">
        <v>183</v>
      </c>
      <c r="C580" t="s">
        <v>1139</v>
      </c>
      <c r="D580" t="s">
        <v>1510</v>
      </c>
      <c r="E580" t="s">
        <v>1522</v>
      </c>
      <c r="F580" t="s">
        <v>182</v>
      </c>
      <c r="G580" t="s">
        <v>1500</v>
      </c>
      <c r="H580" t="s">
        <v>720</v>
      </c>
      <c r="I580" t="s">
        <v>376</v>
      </c>
      <c r="J580" s="33">
        <v>4.2</v>
      </c>
      <c r="K580" s="33">
        <v>15082</v>
      </c>
      <c r="L580">
        <v>15</v>
      </c>
      <c r="M580">
        <v>11763960</v>
      </c>
      <c r="N580" t="s">
        <v>565</v>
      </c>
      <c r="O580" t="s">
        <v>1513</v>
      </c>
      <c r="P580">
        <f>IF(Tabel1[[#This Row],[Beschikte productie per jaar '[MWh']]]&gt;14.25,1,0)</f>
        <v>1</v>
      </c>
      <c r="Q580" s="2" t="str">
        <f>VLOOKUP(Tabel1[[#This Row],[Plaats lokatie]],stadgem,4,0)</f>
        <v>Aa en Hunze</v>
      </c>
    </row>
    <row r="581" spans="1:17" hidden="1" x14ac:dyDescent="0.25">
      <c r="A581" t="s">
        <v>1496</v>
      </c>
      <c r="B581" t="s">
        <v>1579</v>
      </c>
      <c r="C581" t="s">
        <v>371</v>
      </c>
      <c r="D581" t="s">
        <v>1497</v>
      </c>
      <c r="E581" t="s">
        <v>1580</v>
      </c>
      <c r="F581" t="s">
        <v>1581</v>
      </c>
      <c r="G581" t="s">
        <v>1582</v>
      </c>
      <c r="H581" t="s">
        <v>911</v>
      </c>
      <c r="I581" t="s">
        <v>376</v>
      </c>
      <c r="J581" s="33">
        <v>0.189</v>
      </c>
      <c r="K581" s="33">
        <v>179.55</v>
      </c>
      <c r="L581">
        <v>15</v>
      </c>
      <c r="M581">
        <v>201994</v>
      </c>
      <c r="N581" t="s">
        <v>1294</v>
      </c>
      <c r="O581" t="s">
        <v>378</v>
      </c>
      <c r="P581">
        <f>IF(Tabel1[[#This Row],[Beschikte productie per jaar '[MWh']]]&gt;14.25,1,0)</f>
        <v>1</v>
      </c>
      <c r="Q581" s="2" t="str">
        <f>VLOOKUP(Tabel1[[#This Row],[Plaats lokatie]],stadgem,4,0)</f>
        <v>De Wolden</v>
      </c>
    </row>
    <row r="582" spans="1:17" hidden="1" x14ac:dyDescent="0.25">
      <c r="A582" t="s">
        <v>1496</v>
      </c>
      <c r="B582" t="s">
        <v>1583</v>
      </c>
      <c r="C582" t="s">
        <v>371</v>
      </c>
      <c r="D582" t="s">
        <v>1497</v>
      </c>
      <c r="E582" t="s">
        <v>1584</v>
      </c>
      <c r="F582" t="s">
        <v>1585</v>
      </c>
      <c r="G582" t="s">
        <v>1586</v>
      </c>
      <c r="H582" t="s">
        <v>393</v>
      </c>
      <c r="I582" t="s">
        <v>376</v>
      </c>
      <c r="J582" s="33">
        <v>0.10299999999999999</v>
      </c>
      <c r="K582" s="33">
        <v>97.85</v>
      </c>
      <c r="L582">
        <v>15</v>
      </c>
      <c r="M582">
        <v>110082</v>
      </c>
      <c r="N582" t="s">
        <v>1294</v>
      </c>
      <c r="O582" t="s">
        <v>378</v>
      </c>
      <c r="P582">
        <f>IF(Tabel1[[#This Row],[Beschikte productie per jaar '[MWh']]]&gt;14.25,1,0)</f>
        <v>1</v>
      </c>
      <c r="Q582" s="2" t="str">
        <f>VLOOKUP(Tabel1[[#This Row],[Plaats lokatie]],stadgem,4,0)</f>
        <v>Emmen</v>
      </c>
    </row>
    <row r="583" spans="1:17" x14ac:dyDescent="0.25">
      <c r="A583" t="s">
        <v>1496</v>
      </c>
      <c r="B583" t="s">
        <v>1587</v>
      </c>
      <c r="C583" t="s">
        <v>371</v>
      </c>
      <c r="D583" t="s">
        <v>1497</v>
      </c>
      <c r="E583" t="s">
        <v>1588</v>
      </c>
      <c r="F583" t="s">
        <v>1589</v>
      </c>
      <c r="G583" t="s">
        <v>1590</v>
      </c>
      <c r="H583" t="s">
        <v>431</v>
      </c>
      <c r="I583" t="s">
        <v>376</v>
      </c>
      <c r="J583" s="33">
        <v>0.24224999999999999</v>
      </c>
      <c r="K583" s="33">
        <v>230.13800000000001</v>
      </c>
      <c r="L583">
        <v>15</v>
      </c>
      <c r="M583">
        <v>241645</v>
      </c>
      <c r="N583" t="s">
        <v>1294</v>
      </c>
      <c r="O583" t="s">
        <v>1513</v>
      </c>
      <c r="P583">
        <f>IF(Tabel1[[#This Row],[Beschikte productie per jaar '[MWh']]]&gt;14.25,1,0)</f>
        <v>1</v>
      </c>
      <c r="Q583" s="2" t="str">
        <f>VLOOKUP(Tabel1[[#This Row],[Plaats lokatie]],stadgem,4,0)</f>
        <v>Tynaarlo</v>
      </c>
    </row>
    <row r="584" spans="1:17" hidden="1" x14ac:dyDescent="0.25">
      <c r="A584" t="s">
        <v>1496</v>
      </c>
      <c r="B584" t="s">
        <v>267</v>
      </c>
      <c r="C584" t="s">
        <v>1139</v>
      </c>
      <c r="D584" t="s">
        <v>1510</v>
      </c>
      <c r="E584" t="s">
        <v>1511</v>
      </c>
      <c r="F584" t="s">
        <v>1591</v>
      </c>
      <c r="G584" t="s">
        <v>1500</v>
      </c>
      <c r="H584" t="s">
        <v>767</v>
      </c>
      <c r="I584" t="s">
        <v>376</v>
      </c>
      <c r="J584" s="33">
        <v>3.9</v>
      </c>
      <c r="K584" s="33">
        <v>15097</v>
      </c>
      <c r="L584">
        <v>15</v>
      </c>
      <c r="M584">
        <v>11775660</v>
      </c>
      <c r="N584" t="s">
        <v>565</v>
      </c>
      <c r="O584" t="s">
        <v>1513</v>
      </c>
      <c r="P584">
        <f>IF(Tabel1[[#This Row],[Beschikte productie per jaar '[MWh']]]&gt;14.25,1,0)</f>
        <v>1</v>
      </c>
      <c r="Q584" s="2" t="str">
        <f>VLOOKUP(Tabel1[[#This Row],[Plaats lokatie]],stadgem,4,0)</f>
        <v>Borger-Odoorn</v>
      </c>
    </row>
    <row r="585" spans="1:17" hidden="1" x14ac:dyDescent="0.25">
      <c r="A585" t="s">
        <v>1496</v>
      </c>
      <c r="B585" t="s">
        <v>270</v>
      </c>
      <c r="C585" t="s">
        <v>1139</v>
      </c>
      <c r="D585" t="s">
        <v>1510</v>
      </c>
      <c r="E585" t="s">
        <v>1515</v>
      </c>
      <c r="F585" t="s">
        <v>1592</v>
      </c>
      <c r="G585" t="s">
        <v>1500</v>
      </c>
      <c r="H585" t="s">
        <v>767</v>
      </c>
      <c r="I585" t="s">
        <v>376</v>
      </c>
      <c r="J585" s="33">
        <v>3.9</v>
      </c>
      <c r="K585" s="33">
        <v>15429</v>
      </c>
      <c r="L585">
        <v>15</v>
      </c>
      <c r="M585">
        <v>12034620</v>
      </c>
      <c r="N585" t="s">
        <v>565</v>
      </c>
      <c r="O585" t="s">
        <v>1513</v>
      </c>
      <c r="P585">
        <f>IF(Tabel1[[#This Row],[Beschikte productie per jaar '[MWh']]]&gt;14.25,1,0)</f>
        <v>1</v>
      </c>
      <c r="Q585" s="2" t="str">
        <f>VLOOKUP(Tabel1[[#This Row],[Plaats lokatie]],stadgem,4,0)</f>
        <v>Borger-Odoorn</v>
      </c>
    </row>
    <row r="586" spans="1:17" hidden="1" x14ac:dyDescent="0.25">
      <c r="A586" t="s">
        <v>1496</v>
      </c>
      <c r="B586" t="s">
        <v>252</v>
      </c>
      <c r="C586" t="s">
        <v>1139</v>
      </c>
      <c r="D586" t="s">
        <v>1510</v>
      </c>
      <c r="E586" t="s">
        <v>1511</v>
      </c>
      <c r="F586" t="s">
        <v>1593</v>
      </c>
      <c r="G586" t="s">
        <v>1500</v>
      </c>
      <c r="H586" t="s">
        <v>693</v>
      </c>
      <c r="I586" t="s">
        <v>376</v>
      </c>
      <c r="J586" s="33">
        <v>3.9</v>
      </c>
      <c r="K586" s="33">
        <v>14753</v>
      </c>
      <c r="L586">
        <v>15</v>
      </c>
      <c r="M586">
        <v>11507340</v>
      </c>
      <c r="N586" t="s">
        <v>565</v>
      </c>
      <c r="O586" t="s">
        <v>1513</v>
      </c>
      <c r="P586">
        <f>IF(Tabel1[[#This Row],[Beschikte productie per jaar '[MWh']]]&gt;14.25,1,0)</f>
        <v>1</v>
      </c>
      <c r="Q586" s="2" t="str">
        <f>VLOOKUP(Tabel1[[#This Row],[Plaats lokatie]],stadgem,4,0)</f>
        <v>Borger-Odoorn</v>
      </c>
    </row>
    <row r="587" spans="1:17" hidden="1" x14ac:dyDescent="0.25">
      <c r="A587" t="s">
        <v>1496</v>
      </c>
      <c r="B587" t="s">
        <v>1594</v>
      </c>
      <c r="C587" t="s">
        <v>371</v>
      </c>
      <c r="D587" t="s">
        <v>1497</v>
      </c>
      <c r="E587" t="s">
        <v>1595</v>
      </c>
      <c r="F587" t="s">
        <v>1596</v>
      </c>
      <c r="G587" t="s">
        <v>1597</v>
      </c>
      <c r="H587" t="s">
        <v>1598</v>
      </c>
      <c r="I587" t="s">
        <v>376</v>
      </c>
      <c r="J587" s="33">
        <v>0.59616000000000002</v>
      </c>
      <c r="K587" s="33">
        <v>566.35200000000009</v>
      </c>
      <c r="L587">
        <v>15</v>
      </c>
      <c r="M587">
        <v>628651</v>
      </c>
      <c r="N587" t="s">
        <v>1501</v>
      </c>
      <c r="O587" t="s">
        <v>378</v>
      </c>
      <c r="P587">
        <f>IF(Tabel1[[#This Row],[Beschikte productie per jaar '[MWh']]]&gt;14.25,1,0)</f>
        <v>1</v>
      </c>
      <c r="Q587" s="2" t="str">
        <f>VLOOKUP(Tabel1[[#This Row],[Plaats lokatie]],stadgem,4,0)</f>
        <v>Assen</v>
      </c>
    </row>
    <row r="588" spans="1:17" hidden="1" x14ac:dyDescent="0.25">
      <c r="A588" t="s">
        <v>1496</v>
      </c>
      <c r="B588" t="s">
        <v>198</v>
      </c>
      <c r="C588" t="s">
        <v>1139</v>
      </c>
      <c r="D588" t="s">
        <v>1510</v>
      </c>
      <c r="E588" t="s">
        <v>1522</v>
      </c>
      <c r="F588" t="s">
        <v>197</v>
      </c>
      <c r="G588" t="s">
        <v>1500</v>
      </c>
      <c r="H588" t="s">
        <v>720</v>
      </c>
      <c r="I588" t="s">
        <v>376</v>
      </c>
      <c r="J588" s="33">
        <v>3.9</v>
      </c>
      <c r="K588" s="33">
        <v>14722</v>
      </c>
      <c r="L588">
        <v>15</v>
      </c>
      <c r="M588">
        <v>11483160</v>
      </c>
      <c r="N588" t="s">
        <v>565</v>
      </c>
      <c r="O588" t="s">
        <v>1513</v>
      </c>
      <c r="P588">
        <f>IF(Tabel1[[#This Row],[Beschikte productie per jaar '[MWh']]]&gt;14.25,1,0)</f>
        <v>1</v>
      </c>
      <c r="Q588" s="2" t="str">
        <f>VLOOKUP(Tabel1[[#This Row],[Plaats lokatie]],stadgem,4,0)</f>
        <v>Aa en Hunze</v>
      </c>
    </row>
    <row r="589" spans="1:17" hidden="1" x14ac:dyDescent="0.25">
      <c r="A589" t="s">
        <v>1496</v>
      </c>
      <c r="B589" t="s">
        <v>243</v>
      </c>
      <c r="C589" t="s">
        <v>1139</v>
      </c>
      <c r="D589" t="s">
        <v>1510</v>
      </c>
      <c r="E589" t="s">
        <v>1511</v>
      </c>
      <c r="F589" t="s">
        <v>1599</v>
      </c>
      <c r="G589" t="s">
        <v>1500</v>
      </c>
      <c r="H589" t="s">
        <v>693</v>
      </c>
      <c r="I589" t="s">
        <v>376</v>
      </c>
      <c r="J589" s="33">
        <v>3.9</v>
      </c>
      <c r="K589" s="33">
        <v>14491</v>
      </c>
      <c r="L589">
        <v>15</v>
      </c>
      <c r="M589">
        <v>11302980</v>
      </c>
      <c r="N589" t="s">
        <v>565</v>
      </c>
      <c r="O589" t="s">
        <v>1513</v>
      </c>
      <c r="P589">
        <f>IF(Tabel1[[#This Row],[Beschikte productie per jaar '[MWh']]]&gt;14.25,1,0)</f>
        <v>1</v>
      </c>
      <c r="Q589" s="2" t="str">
        <f>VLOOKUP(Tabel1[[#This Row],[Plaats lokatie]],stadgem,4,0)</f>
        <v>Borger-Odoorn</v>
      </c>
    </row>
    <row r="590" spans="1:17" hidden="1" x14ac:dyDescent="0.25">
      <c r="A590" t="s">
        <v>1496</v>
      </c>
      <c r="B590" t="s">
        <v>1600</v>
      </c>
      <c r="C590" t="s">
        <v>371</v>
      </c>
      <c r="D590" t="s">
        <v>1497</v>
      </c>
      <c r="E590" t="s">
        <v>1601</v>
      </c>
      <c r="F590" t="s">
        <v>1602</v>
      </c>
      <c r="G590" t="s">
        <v>1603</v>
      </c>
      <c r="H590" t="s">
        <v>589</v>
      </c>
      <c r="I590" t="s">
        <v>376</v>
      </c>
      <c r="J590" s="33">
        <v>8.48E-2</v>
      </c>
      <c r="K590" s="33">
        <v>80.56</v>
      </c>
      <c r="L590">
        <v>15</v>
      </c>
      <c r="M590">
        <v>89422</v>
      </c>
      <c r="N590" t="s">
        <v>1294</v>
      </c>
      <c r="O590" t="s">
        <v>378</v>
      </c>
      <c r="P590">
        <f>IF(Tabel1[[#This Row],[Beschikte productie per jaar '[MWh']]]&gt;14.25,1,0)</f>
        <v>1</v>
      </c>
      <c r="Q590" s="2" t="str">
        <f>VLOOKUP(Tabel1[[#This Row],[Plaats lokatie]],stadgem,4,0)</f>
        <v>Emmen</v>
      </c>
    </row>
    <row r="591" spans="1:17" hidden="1" x14ac:dyDescent="0.25">
      <c r="A591" t="s">
        <v>1496</v>
      </c>
      <c r="B591" t="s">
        <v>1604</v>
      </c>
      <c r="C591" t="s">
        <v>371</v>
      </c>
      <c r="D591" t="s">
        <v>1497</v>
      </c>
      <c r="E591" t="s">
        <v>1605</v>
      </c>
      <c r="F591" t="s">
        <v>1606</v>
      </c>
      <c r="G591" t="s">
        <v>1607</v>
      </c>
      <c r="H591" t="s">
        <v>389</v>
      </c>
      <c r="I591" t="s">
        <v>376</v>
      </c>
      <c r="J591" s="33">
        <v>0.03</v>
      </c>
      <c r="K591" s="33">
        <v>28.5</v>
      </c>
      <c r="L591">
        <v>15</v>
      </c>
      <c r="M591">
        <v>29498</v>
      </c>
      <c r="N591" t="s">
        <v>1294</v>
      </c>
      <c r="O591" t="s">
        <v>378</v>
      </c>
      <c r="P591">
        <f>IF(Tabel1[[#This Row],[Beschikte productie per jaar '[MWh']]]&gt;14.25,1,0)</f>
        <v>1</v>
      </c>
      <c r="Q591" s="2" t="str">
        <f>VLOOKUP(Tabel1[[#This Row],[Plaats lokatie]],stadgem,4,0)</f>
        <v>Emmen</v>
      </c>
    </row>
    <row r="592" spans="1:17" hidden="1" x14ac:dyDescent="0.25">
      <c r="A592" t="s">
        <v>1496</v>
      </c>
      <c r="B592" t="s">
        <v>1608</v>
      </c>
      <c r="C592" t="s">
        <v>371</v>
      </c>
      <c r="D592" t="s">
        <v>1497</v>
      </c>
      <c r="E592" t="s">
        <v>1609</v>
      </c>
      <c r="F592" t="s">
        <v>1610</v>
      </c>
      <c r="G592" t="s">
        <v>1611</v>
      </c>
      <c r="H592" t="s">
        <v>517</v>
      </c>
      <c r="I592" t="s">
        <v>376</v>
      </c>
      <c r="J592" s="33">
        <v>0.38900000000000001</v>
      </c>
      <c r="K592" s="33">
        <v>369.55</v>
      </c>
      <c r="L592">
        <v>15</v>
      </c>
      <c r="M592">
        <v>382485</v>
      </c>
      <c r="N592" t="s">
        <v>1294</v>
      </c>
      <c r="O592" t="s">
        <v>1513</v>
      </c>
      <c r="P592">
        <f>IF(Tabel1[[#This Row],[Beschikte productie per jaar '[MWh']]]&gt;14.25,1,0)</f>
        <v>1</v>
      </c>
      <c r="Q592" s="2" t="str">
        <f>VLOOKUP(Tabel1[[#This Row],[Plaats lokatie]],stadgem,4,0)</f>
        <v>Aa en Hunze</v>
      </c>
    </row>
    <row r="593" spans="1:17" hidden="1" x14ac:dyDescent="0.25">
      <c r="A593" t="s">
        <v>1496</v>
      </c>
      <c r="B593" t="s">
        <v>276</v>
      </c>
      <c r="C593" t="s">
        <v>1139</v>
      </c>
      <c r="D593" t="s">
        <v>1510</v>
      </c>
      <c r="E593" t="s">
        <v>1515</v>
      </c>
      <c r="F593" t="s">
        <v>275</v>
      </c>
      <c r="G593" t="s">
        <v>1500</v>
      </c>
      <c r="H593" t="s">
        <v>972</v>
      </c>
      <c r="I593" t="s">
        <v>376</v>
      </c>
      <c r="J593" s="33">
        <v>3.9</v>
      </c>
      <c r="K593" s="33">
        <v>15295</v>
      </c>
      <c r="L593">
        <v>15</v>
      </c>
      <c r="M593">
        <v>11930100</v>
      </c>
      <c r="N593" t="s">
        <v>565</v>
      </c>
      <c r="O593" t="s">
        <v>1513</v>
      </c>
      <c r="P593">
        <f>IF(Tabel1[[#This Row],[Beschikte productie per jaar '[MWh']]]&gt;14.25,1,0)</f>
        <v>1</v>
      </c>
      <c r="Q593" s="2" t="str">
        <f>VLOOKUP(Tabel1[[#This Row],[Plaats lokatie]],stadgem,4,0)</f>
        <v>Borger-Odoorn</v>
      </c>
    </row>
    <row r="594" spans="1:17" hidden="1" x14ac:dyDescent="0.25">
      <c r="A594" t="s">
        <v>1496</v>
      </c>
      <c r="B594" t="s">
        <v>225</v>
      </c>
      <c r="C594" t="s">
        <v>1139</v>
      </c>
      <c r="D594" t="s">
        <v>1510</v>
      </c>
      <c r="E594" t="s">
        <v>1515</v>
      </c>
      <c r="F594" t="s">
        <v>224</v>
      </c>
      <c r="G594" t="s">
        <v>1500</v>
      </c>
      <c r="H594" t="s">
        <v>1516</v>
      </c>
      <c r="I594" t="s">
        <v>376</v>
      </c>
      <c r="J594" s="33">
        <v>3.9</v>
      </c>
      <c r="K594" s="33">
        <v>14709</v>
      </c>
      <c r="L594">
        <v>15</v>
      </c>
      <c r="M594">
        <v>11473020</v>
      </c>
      <c r="N594" t="s">
        <v>565</v>
      </c>
      <c r="O594" t="s">
        <v>1513</v>
      </c>
      <c r="P594">
        <f>IF(Tabel1[[#This Row],[Beschikte productie per jaar '[MWh']]]&gt;14.25,1,0)</f>
        <v>1</v>
      </c>
      <c r="Q594" s="2" t="str">
        <f>VLOOKUP(Tabel1[[#This Row],[Plaats lokatie]],stadgem,4,0)</f>
        <v>Borger-Odoorn</v>
      </c>
    </row>
    <row r="595" spans="1:17" x14ac:dyDescent="0.25">
      <c r="A595" t="s">
        <v>1496</v>
      </c>
      <c r="B595" t="s">
        <v>153</v>
      </c>
      <c r="C595" t="s">
        <v>371</v>
      </c>
      <c r="D595" t="s">
        <v>1497</v>
      </c>
      <c r="E595" t="s">
        <v>1612</v>
      </c>
      <c r="F595" t="s">
        <v>1613</v>
      </c>
      <c r="G595" t="s">
        <v>1500</v>
      </c>
      <c r="H595" t="s">
        <v>1022</v>
      </c>
      <c r="I595" t="s">
        <v>376</v>
      </c>
      <c r="J595" s="33">
        <v>22.018000000000001</v>
      </c>
      <c r="K595" s="33">
        <v>20917.099999999999</v>
      </c>
      <c r="L595">
        <v>15</v>
      </c>
      <c r="M595">
        <v>23531738</v>
      </c>
      <c r="N595" t="s">
        <v>1501</v>
      </c>
      <c r="O595" t="s">
        <v>378</v>
      </c>
      <c r="P595">
        <f>IF(Tabel1[[#This Row],[Beschikte productie per jaar '[MWh']]]&gt;14.25,1,0)</f>
        <v>1</v>
      </c>
      <c r="Q595" s="2" t="str">
        <f>VLOOKUP(Tabel1[[#This Row],[Plaats lokatie]],stadgem,4,0)</f>
        <v>Tynaarlo</v>
      </c>
    </row>
    <row r="596" spans="1:17" hidden="1" x14ac:dyDescent="0.25">
      <c r="A596" t="s">
        <v>1496</v>
      </c>
      <c r="B596" t="s">
        <v>279</v>
      </c>
      <c r="C596" t="s">
        <v>1139</v>
      </c>
      <c r="D596" t="s">
        <v>1510</v>
      </c>
      <c r="E596" t="s">
        <v>1515</v>
      </c>
      <c r="F596" t="s">
        <v>278</v>
      </c>
      <c r="G596" t="s">
        <v>1500</v>
      </c>
      <c r="H596" t="s">
        <v>972</v>
      </c>
      <c r="I596" t="s">
        <v>376</v>
      </c>
      <c r="J596" s="33">
        <v>3.9</v>
      </c>
      <c r="K596" s="33">
        <v>15224</v>
      </c>
      <c r="L596">
        <v>15</v>
      </c>
      <c r="M596">
        <v>11874720</v>
      </c>
      <c r="N596" t="s">
        <v>565</v>
      </c>
      <c r="O596" t="s">
        <v>1513</v>
      </c>
      <c r="P596">
        <f>IF(Tabel1[[#This Row],[Beschikte productie per jaar '[MWh']]]&gt;14.25,1,0)</f>
        <v>1</v>
      </c>
      <c r="Q596" s="2" t="str">
        <f>VLOOKUP(Tabel1[[#This Row],[Plaats lokatie]],stadgem,4,0)</f>
        <v>Borger-Odoorn</v>
      </c>
    </row>
    <row r="597" spans="1:17" hidden="1" x14ac:dyDescent="0.25">
      <c r="A597" t="s">
        <v>1496</v>
      </c>
      <c r="B597" t="s">
        <v>1614</v>
      </c>
      <c r="C597" t="s">
        <v>371</v>
      </c>
      <c r="D597" t="s">
        <v>1497</v>
      </c>
      <c r="E597" t="s">
        <v>1615</v>
      </c>
      <c r="F597" t="s">
        <v>1616</v>
      </c>
      <c r="G597" t="s">
        <v>1617</v>
      </c>
      <c r="H597" t="s">
        <v>384</v>
      </c>
      <c r="I597" t="s">
        <v>376</v>
      </c>
      <c r="J597" s="33">
        <v>7.9500000000000001E-2</v>
      </c>
      <c r="K597" s="33">
        <v>75.525000000000006</v>
      </c>
      <c r="L597">
        <v>15</v>
      </c>
      <c r="M597">
        <v>84966</v>
      </c>
      <c r="N597" t="s">
        <v>1294</v>
      </c>
      <c r="O597" t="s">
        <v>378</v>
      </c>
      <c r="P597">
        <f>IF(Tabel1[[#This Row],[Beschikte productie per jaar '[MWh']]]&gt;14.25,1,0)</f>
        <v>1</v>
      </c>
      <c r="Q597" s="2" t="str">
        <f>VLOOKUP(Tabel1[[#This Row],[Plaats lokatie]],stadgem,4,0)</f>
        <v>Hoogeveen</v>
      </c>
    </row>
    <row r="598" spans="1:17" hidden="1" x14ac:dyDescent="0.25">
      <c r="A598" t="s">
        <v>1496</v>
      </c>
      <c r="B598" t="s">
        <v>1618</v>
      </c>
      <c r="C598" t="s">
        <v>1139</v>
      </c>
      <c r="D598" t="s">
        <v>1510</v>
      </c>
      <c r="E598" t="s">
        <v>1511</v>
      </c>
      <c r="F598" t="s">
        <v>1619</v>
      </c>
      <c r="G598" t="s">
        <v>1500</v>
      </c>
      <c r="H598" t="s">
        <v>693</v>
      </c>
      <c r="I598" t="s">
        <v>376</v>
      </c>
      <c r="J598" s="33">
        <v>3.9</v>
      </c>
      <c r="K598" s="33">
        <v>14475</v>
      </c>
      <c r="L598">
        <v>15</v>
      </c>
      <c r="M598">
        <v>11290500</v>
      </c>
      <c r="N598" t="s">
        <v>565</v>
      </c>
      <c r="O598" t="s">
        <v>1513</v>
      </c>
      <c r="P598">
        <f>IF(Tabel1[[#This Row],[Beschikte productie per jaar '[MWh']]]&gt;14.25,1,0)</f>
        <v>1</v>
      </c>
      <c r="Q598" s="2" t="str">
        <f>VLOOKUP(Tabel1[[#This Row],[Plaats lokatie]],stadgem,4,0)</f>
        <v>Borger-Odoorn</v>
      </c>
    </row>
    <row r="599" spans="1:17" hidden="1" x14ac:dyDescent="0.25">
      <c r="A599" t="s">
        <v>1496</v>
      </c>
      <c r="B599" t="s">
        <v>261</v>
      </c>
      <c r="C599" t="s">
        <v>1139</v>
      </c>
      <c r="D599" t="s">
        <v>1510</v>
      </c>
      <c r="E599" t="s">
        <v>1511</v>
      </c>
      <c r="F599" t="s">
        <v>1620</v>
      </c>
      <c r="G599" t="s">
        <v>1500</v>
      </c>
      <c r="H599" t="s">
        <v>767</v>
      </c>
      <c r="I599" t="s">
        <v>376</v>
      </c>
      <c r="J599" s="33">
        <v>3.9</v>
      </c>
      <c r="K599" s="33">
        <v>14985</v>
      </c>
      <c r="L599">
        <v>15</v>
      </c>
      <c r="M599">
        <v>11688300</v>
      </c>
      <c r="N599" t="s">
        <v>565</v>
      </c>
      <c r="O599" t="s">
        <v>1513</v>
      </c>
      <c r="P599">
        <f>IF(Tabel1[[#This Row],[Beschikte productie per jaar '[MWh']]]&gt;14.25,1,0)</f>
        <v>1</v>
      </c>
      <c r="Q599" s="2" t="str">
        <f>VLOOKUP(Tabel1[[#This Row],[Plaats lokatie]],stadgem,4,0)</f>
        <v>Borger-Odoorn</v>
      </c>
    </row>
    <row r="600" spans="1:17" hidden="1" x14ac:dyDescent="0.25">
      <c r="A600" t="s">
        <v>1496</v>
      </c>
      <c r="B600" t="s">
        <v>1621</v>
      </c>
      <c r="C600" t="s">
        <v>371</v>
      </c>
      <c r="D600" t="s">
        <v>1497</v>
      </c>
      <c r="E600" t="s">
        <v>373</v>
      </c>
      <c r="F600" t="s">
        <v>373</v>
      </c>
      <c r="G600" t="s">
        <v>484</v>
      </c>
      <c r="H600" t="s">
        <v>485</v>
      </c>
      <c r="I600" t="s">
        <v>376</v>
      </c>
      <c r="J600" s="33">
        <v>8.8999999999999996E-2</v>
      </c>
      <c r="K600" s="33">
        <v>84.55</v>
      </c>
      <c r="L600">
        <v>15</v>
      </c>
      <c r="M600">
        <v>93851</v>
      </c>
      <c r="N600" t="s">
        <v>1294</v>
      </c>
      <c r="O600" t="s">
        <v>378</v>
      </c>
      <c r="P600">
        <f>IF(Tabel1[[#This Row],[Beschikte productie per jaar '[MWh']]]&gt;14.25,1,0)</f>
        <v>1</v>
      </c>
      <c r="Q600" s="2" t="str">
        <f>VLOOKUP(Tabel1[[#This Row],[Plaats lokatie]],stadgem,4,0)</f>
        <v>De Wolden</v>
      </c>
    </row>
    <row r="601" spans="1:17" hidden="1" x14ac:dyDescent="0.25">
      <c r="A601" t="s">
        <v>1496</v>
      </c>
      <c r="B601" t="s">
        <v>1622</v>
      </c>
      <c r="C601" t="s">
        <v>371</v>
      </c>
      <c r="D601" t="s">
        <v>1497</v>
      </c>
      <c r="E601" t="s">
        <v>373</v>
      </c>
      <c r="F601" t="s">
        <v>373</v>
      </c>
      <c r="G601" t="s">
        <v>1623</v>
      </c>
      <c r="H601" t="s">
        <v>1624</v>
      </c>
      <c r="I601" t="s">
        <v>376</v>
      </c>
      <c r="J601" s="33">
        <v>0.19822000000000001</v>
      </c>
      <c r="K601" s="33">
        <v>188.30900000000003</v>
      </c>
      <c r="L601">
        <v>15</v>
      </c>
      <c r="M601">
        <v>206199</v>
      </c>
      <c r="N601" t="s">
        <v>1294</v>
      </c>
      <c r="O601" t="s">
        <v>378</v>
      </c>
      <c r="P601">
        <f>IF(Tabel1[[#This Row],[Beschikte productie per jaar '[MWh']]]&gt;14.25,1,0)</f>
        <v>1</v>
      </c>
      <c r="Q601" s="2" t="str">
        <f>VLOOKUP(Tabel1[[#This Row],[Plaats lokatie]],stadgem,4,0)</f>
        <v>Midden-Drenthe</v>
      </c>
    </row>
    <row r="602" spans="1:17" hidden="1" x14ac:dyDescent="0.25">
      <c r="A602" t="s">
        <v>1496</v>
      </c>
      <c r="B602" t="s">
        <v>237</v>
      </c>
      <c r="C602" t="s">
        <v>1139</v>
      </c>
      <c r="D602" t="s">
        <v>1510</v>
      </c>
      <c r="E602" t="s">
        <v>1511</v>
      </c>
      <c r="F602" t="s">
        <v>1625</v>
      </c>
      <c r="G602" t="s">
        <v>1500</v>
      </c>
      <c r="H602" t="s">
        <v>693</v>
      </c>
      <c r="I602" t="s">
        <v>376</v>
      </c>
      <c r="J602" s="33">
        <v>3.9</v>
      </c>
      <c r="K602" s="33">
        <v>14702</v>
      </c>
      <c r="L602">
        <v>15</v>
      </c>
      <c r="M602">
        <v>11467560</v>
      </c>
      <c r="N602" t="s">
        <v>565</v>
      </c>
      <c r="O602" t="s">
        <v>1513</v>
      </c>
      <c r="P602">
        <f>IF(Tabel1[[#This Row],[Beschikte productie per jaar '[MWh']]]&gt;14.25,1,0)</f>
        <v>1</v>
      </c>
      <c r="Q602" s="2" t="str">
        <f>VLOOKUP(Tabel1[[#This Row],[Plaats lokatie]],stadgem,4,0)</f>
        <v>Borger-Odoorn</v>
      </c>
    </row>
    <row r="603" spans="1:17" hidden="1" x14ac:dyDescent="0.25">
      <c r="A603" t="s">
        <v>1496</v>
      </c>
      <c r="B603" t="s">
        <v>246</v>
      </c>
      <c r="C603" t="s">
        <v>1139</v>
      </c>
      <c r="D603" t="s">
        <v>1510</v>
      </c>
      <c r="E603" t="s">
        <v>1511</v>
      </c>
      <c r="F603" t="s">
        <v>1626</v>
      </c>
      <c r="G603" t="s">
        <v>1500</v>
      </c>
      <c r="H603" t="s">
        <v>693</v>
      </c>
      <c r="I603" t="s">
        <v>376</v>
      </c>
      <c r="J603" s="33">
        <v>3.9</v>
      </c>
      <c r="K603" s="33">
        <v>14427</v>
      </c>
      <c r="L603">
        <v>15</v>
      </c>
      <c r="M603">
        <v>11253060</v>
      </c>
      <c r="N603" t="s">
        <v>565</v>
      </c>
      <c r="O603" t="s">
        <v>1513</v>
      </c>
      <c r="P603">
        <f>IF(Tabel1[[#This Row],[Beschikte productie per jaar '[MWh']]]&gt;14.25,1,0)</f>
        <v>1</v>
      </c>
      <c r="Q603" s="2" t="str">
        <f>VLOOKUP(Tabel1[[#This Row],[Plaats lokatie]],stadgem,4,0)</f>
        <v>Borger-Odoorn</v>
      </c>
    </row>
    <row r="604" spans="1:17" hidden="1" x14ac:dyDescent="0.25">
      <c r="A604" t="s">
        <v>1496</v>
      </c>
      <c r="B604" t="s">
        <v>204</v>
      </c>
      <c r="C604" t="s">
        <v>1139</v>
      </c>
      <c r="D604" t="s">
        <v>1510</v>
      </c>
      <c r="E604" t="s">
        <v>1522</v>
      </c>
      <c r="F604" t="s">
        <v>203</v>
      </c>
      <c r="G604" t="s">
        <v>1500</v>
      </c>
      <c r="H604" t="s">
        <v>845</v>
      </c>
      <c r="I604" t="s">
        <v>376</v>
      </c>
      <c r="J604" s="33">
        <v>3.9</v>
      </c>
      <c r="K604" s="33">
        <v>14856</v>
      </c>
      <c r="L604">
        <v>15</v>
      </c>
      <c r="M604">
        <v>11587680</v>
      </c>
      <c r="N604" t="s">
        <v>565</v>
      </c>
      <c r="O604" t="s">
        <v>1513</v>
      </c>
      <c r="P604">
        <f>IF(Tabel1[[#This Row],[Beschikte productie per jaar '[MWh']]]&gt;14.25,1,0)</f>
        <v>1</v>
      </c>
      <c r="Q604" s="2" t="str">
        <f>VLOOKUP(Tabel1[[#This Row],[Plaats lokatie]],stadgem,4,0)</f>
        <v>Aa en Hunze</v>
      </c>
    </row>
    <row r="605" spans="1:17" hidden="1" x14ac:dyDescent="0.25">
      <c r="A605" t="s">
        <v>1496</v>
      </c>
      <c r="B605" t="s">
        <v>1627</v>
      </c>
      <c r="C605" t="s">
        <v>371</v>
      </c>
      <c r="D605" t="s">
        <v>1497</v>
      </c>
      <c r="E605" t="s">
        <v>1628</v>
      </c>
      <c r="F605" t="s">
        <v>1629</v>
      </c>
      <c r="G605" t="s">
        <v>1630</v>
      </c>
      <c r="H605" t="s">
        <v>401</v>
      </c>
      <c r="I605" t="s">
        <v>376</v>
      </c>
      <c r="J605" s="33">
        <v>0.104</v>
      </c>
      <c r="K605" s="33">
        <v>98.8</v>
      </c>
      <c r="L605">
        <v>15</v>
      </c>
      <c r="M605">
        <v>81510</v>
      </c>
      <c r="N605" t="s">
        <v>1294</v>
      </c>
      <c r="O605" t="s">
        <v>378</v>
      </c>
      <c r="P605">
        <f>IF(Tabel1[[#This Row],[Beschikte productie per jaar '[MWh']]]&gt;14.25,1,0)</f>
        <v>1</v>
      </c>
      <c r="Q605" s="2" t="str">
        <f>VLOOKUP(Tabel1[[#This Row],[Plaats lokatie]],stadgem,4,0)</f>
        <v>Assen</v>
      </c>
    </row>
    <row r="606" spans="1:17" hidden="1" x14ac:dyDescent="0.25">
      <c r="A606" t="s">
        <v>1517</v>
      </c>
      <c r="B606" t="s">
        <v>1631</v>
      </c>
      <c r="C606" t="s">
        <v>371</v>
      </c>
      <c r="D606" t="s">
        <v>1497</v>
      </c>
      <c r="E606" t="s">
        <v>1632</v>
      </c>
      <c r="F606" t="s">
        <v>1633</v>
      </c>
      <c r="G606" t="s">
        <v>1634</v>
      </c>
      <c r="H606" t="s">
        <v>384</v>
      </c>
      <c r="I606" t="s">
        <v>376</v>
      </c>
      <c r="J606" s="33">
        <v>4.5580000000000002E-2</v>
      </c>
      <c r="K606" s="33">
        <v>43.301000000000002</v>
      </c>
      <c r="L606">
        <v>15</v>
      </c>
      <c r="M606">
        <v>35074</v>
      </c>
      <c r="N606" t="s">
        <v>1294</v>
      </c>
      <c r="O606" t="s">
        <v>378</v>
      </c>
      <c r="P606">
        <f>IF(Tabel1[[#This Row],[Beschikte productie per jaar '[MWh']]]&gt;14.25,1,0)</f>
        <v>1</v>
      </c>
      <c r="Q606" s="2" t="str">
        <f>VLOOKUP(Tabel1[[#This Row],[Plaats lokatie]],stadgem,4,0)</f>
        <v>Hoogeveen</v>
      </c>
    </row>
    <row r="607" spans="1:17" hidden="1" x14ac:dyDescent="0.25">
      <c r="A607" t="s">
        <v>1517</v>
      </c>
      <c r="B607" t="s">
        <v>1635</v>
      </c>
      <c r="C607" t="s">
        <v>371</v>
      </c>
      <c r="D607" t="s">
        <v>1497</v>
      </c>
      <c r="E607" t="s">
        <v>1636</v>
      </c>
      <c r="F607" t="s">
        <v>1637</v>
      </c>
      <c r="G607" t="s">
        <v>1638</v>
      </c>
      <c r="H607" t="s">
        <v>422</v>
      </c>
      <c r="I607" t="s">
        <v>376</v>
      </c>
      <c r="J607" s="33">
        <v>0.115</v>
      </c>
      <c r="K607" s="33">
        <v>109.25</v>
      </c>
      <c r="L607">
        <v>15</v>
      </c>
      <c r="M607">
        <v>122907</v>
      </c>
      <c r="N607" t="s">
        <v>1294</v>
      </c>
      <c r="O607" t="s">
        <v>378</v>
      </c>
      <c r="P607">
        <f>IF(Tabel1[[#This Row],[Beschikte productie per jaar '[MWh']]]&gt;14.25,1,0)</f>
        <v>1</v>
      </c>
      <c r="Q607" s="2" t="str">
        <f>VLOOKUP(Tabel1[[#This Row],[Plaats lokatie]],stadgem,4,0)</f>
        <v>De Wolden</v>
      </c>
    </row>
    <row r="608" spans="1:17" hidden="1" x14ac:dyDescent="0.25">
      <c r="A608" t="s">
        <v>1496</v>
      </c>
      <c r="B608" t="s">
        <v>1639</v>
      </c>
      <c r="C608" t="s">
        <v>1155</v>
      </c>
      <c r="D608" t="s">
        <v>1640</v>
      </c>
      <c r="E608" t="s">
        <v>1462</v>
      </c>
      <c r="F608" t="s">
        <v>1463</v>
      </c>
      <c r="G608" t="s">
        <v>1464</v>
      </c>
      <c r="H608" t="s">
        <v>877</v>
      </c>
      <c r="I608" t="s">
        <v>376</v>
      </c>
      <c r="J608" s="33">
        <v>4.884722</v>
      </c>
      <c r="K608" s="33">
        <v>39011.098333333335</v>
      </c>
      <c r="L608">
        <v>12</v>
      </c>
      <c r="M608">
        <v>22039860</v>
      </c>
      <c r="N608" t="s">
        <v>565</v>
      </c>
      <c r="O608" t="s">
        <v>378</v>
      </c>
      <c r="P608">
        <f>IF(Tabel1[[#This Row],[Beschikte productie per jaar '[MWh']]]&gt;14.25,1,0)</f>
        <v>1</v>
      </c>
      <c r="Q608" s="2" t="str">
        <f>VLOOKUP(Tabel1[[#This Row],[Plaats lokatie]],stadgem,4,0)</f>
        <v>Borger-Odoorn</v>
      </c>
    </row>
    <row r="609" spans="1:17" x14ac:dyDescent="0.25">
      <c r="A609" t="s">
        <v>1517</v>
      </c>
      <c r="B609" t="s">
        <v>1641</v>
      </c>
      <c r="C609" t="s">
        <v>1145</v>
      </c>
      <c r="D609" t="s">
        <v>1549</v>
      </c>
      <c r="E609" t="s">
        <v>373</v>
      </c>
      <c r="F609" t="s">
        <v>373</v>
      </c>
      <c r="G609" t="s">
        <v>1021</v>
      </c>
      <c r="H609" t="s">
        <v>1022</v>
      </c>
      <c r="I609" t="s">
        <v>376</v>
      </c>
      <c r="J609" s="33">
        <v>3.3610000000000002</v>
      </c>
      <c r="K609" s="33">
        <v>19678.654999999999</v>
      </c>
      <c r="L609">
        <v>12</v>
      </c>
      <c r="M609">
        <v>16766215</v>
      </c>
      <c r="N609" t="s">
        <v>565</v>
      </c>
      <c r="O609" t="s">
        <v>378</v>
      </c>
      <c r="P609">
        <f>IF(Tabel1[[#This Row],[Beschikte productie per jaar '[MWh']]]&gt;14.25,1,0)</f>
        <v>1</v>
      </c>
      <c r="Q609" s="2" t="str">
        <f>VLOOKUP(Tabel1[[#This Row],[Plaats lokatie]],stadgem,4,0)</f>
        <v>Tynaarlo</v>
      </c>
    </row>
    <row r="610" spans="1:17" hidden="1" x14ac:dyDescent="0.25">
      <c r="A610" t="s">
        <v>1496</v>
      </c>
      <c r="B610" t="s">
        <v>1642</v>
      </c>
      <c r="C610" t="s">
        <v>371</v>
      </c>
      <c r="D610" t="s">
        <v>1497</v>
      </c>
      <c r="E610" t="s">
        <v>1643</v>
      </c>
      <c r="F610" t="s">
        <v>1644</v>
      </c>
      <c r="G610" t="s">
        <v>1630</v>
      </c>
      <c r="H610" t="s">
        <v>401</v>
      </c>
      <c r="I610" t="s">
        <v>376</v>
      </c>
      <c r="J610" s="33">
        <v>0.24</v>
      </c>
      <c r="K610" s="33">
        <v>228</v>
      </c>
      <c r="L610">
        <v>15</v>
      </c>
      <c r="M610">
        <v>256500</v>
      </c>
      <c r="N610" t="s">
        <v>1294</v>
      </c>
      <c r="O610" t="s">
        <v>378</v>
      </c>
      <c r="P610">
        <f>IF(Tabel1[[#This Row],[Beschikte productie per jaar '[MWh']]]&gt;14.25,1,0)</f>
        <v>1</v>
      </c>
      <c r="Q610" s="2" t="str">
        <f>VLOOKUP(Tabel1[[#This Row],[Plaats lokatie]],stadgem,4,0)</f>
        <v>Assen</v>
      </c>
    </row>
    <row r="611" spans="1:17" hidden="1" x14ac:dyDescent="0.25">
      <c r="A611" t="s">
        <v>1496</v>
      </c>
      <c r="B611" t="s">
        <v>1645</v>
      </c>
      <c r="C611" t="s">
        <v>1155</v>
      </c>
      <c r="D611" t="s">
        <v>1646</v>
      </c>
      <c r="E611" t="s">
        <v>1647</v>
      </c>
      <c r="F611" t="s">
        <v>1648</v>
      </c>
      <c r="G611" t="s">
        <v>1143</v>
      </c>
      <c r="H611" t="s">
        <v>469</v>
      </c>
      <c r="I611" t="s">
        <v>376</v>
      </c>
      <c r="J611" s="33">
        <v>3.84</v>
      </c>
      <c r="K611" s="33">
        <v>30714.643</v>
      </c>
      <c r="L611">
        <v>12</v>
      </c>
      <c r="M611">
        <v>14743029</v>
      </c>
      <c r="N611" t="s">
        <v>565</v>
      </c>
      <c r="O611" t="s">
        <v>1513</v>
      </c>
      <c r="P611">
        <f>IF(Tabel1[[#This Row],[Beschikte productie per jaar '[MWh']]]&gt;14.25,1,0)</f>
        <v>1</v>
      </c>
      <c r="Q611" s="2" t="str">
        <f>VLOOKUP(Tabel1[[#This Row],[Plaats lokatie]],stadgem,4,0)</f>
        <v>Coevorden</v>
      </c>
    </row>
    <row r="612" spans="1:17" hidden="1" x14ac:dyDescent="0.25">
      <c r="A612" t="s">
        <v>1496</v>
      </c>
      <c r="B612" t="s">
        <v>1649</v>
      </c>
      <c r="C612" t="s">
        <v>371</v>
      </c>
      <c r="D612" t="s">
        <v>1497</v>
      </c>
      <c r="E612" t="s">
        <v>1650</v>
      </c>
      <c r="F612" t="s">
        <v>1651</v>
      </c>
      <c r="G612" t="s">
        <v>1652</v>
      </c>
      <c r="H612" t="s">
        <v>972</v>
      </c>
      <c r="I612" t="s">
        <v>376</v>
      </c>
      <c r="J612" s="33">
        <v>9.7000000000000003E-2</v>
      </c>
      <c r="K612" s="33">
        <v>92.15</v>
      </c>
      <c r="L612">
        <v>15</v>
      </c>
      <c r="M612">
        <v>123441</v>
      </c>
      <c r="N612" t="s">
        <v>1294</v>
      </c>
      <c r="O612" t="s">
        <v>378</v>
      </c>
      <c r="P612">
        <f>IF(Tabel1[[#This Row],[Beschikte productie per jaar '[MWh']]]&gt;14.25,1,0)</f>
        <v>1</v>
      </c>
      <c r="Q612" s="2" t="str">
        <f>VLOOKUP(Tabel1[[#This Row],[Plaats lokatie]],stadgem,4,0)</f>
        <v>Borger-Odoorn</v>
      </c>
    </row>
    <row r="613" spans="1:17" hidden="1" x14ac:dyDescent="0.25">
      <c r="A613" t="s">
        <v>1496</v>
      </c>
      <c r="B613" t="s">
        <v>1653</v>
      </c>
      <c r="C613" t="s">
        <v>371</v>
      </c>
      <c r="D613" t="s">
        <v>1497</v>
      </c>
      <c r="E613" t="s">
        <v>1654</v>
      </c>
      <c r="F613" t="s">
        <v>1655</v>
      </c>
      <c r="G613" t="s">
        <v>1656</v>
      </c>
      <c r="H613" t="s">
        <v>389</v>
      </c>
      <c r="I613" t="s">
        <v>376</v>
      </c>
      <c r="J613" s="33">
        <v>8.6999999999999994E-2</v>
      </c>
      <c r="K613" s="33">
        <v>82.65</v>
      </c>
      <c r="L613">
        <v>15</v>
      </c>
      <c r="M613">
        <v>92982</v>
      </c>
      <c r="N613" t="s">
        <v>1294</v>
      </c>
      <c r="O613" t="s">
        <v>378</v>
      </c>
      <c r="P613">
        <f>IF(Tabel1[[#This Row],[Beschikte productie per jaar '[MWh']]]&gt;14.25,1,0)</f>
        <v>1</v>
      </c>
      <c r="Q613" s="2" t="str">
        <f>VLOOKUP(Tabel1[[#This Row],[Plaats lokatie]],stadgem,4,0)</f>
        <v>Emmen</v>
      </c>
    </row>
    <row r="614" spans="1:17" hidden="1" x14ac:dyDescent="0.25">
      <c r="A614" t="s">
        <v>1496</v>
      </c>
      <c r="B614" t="s">
        <v>1657</v>
      </c>
      <c r="C614" t="s">
        <v>371</v>
      </c>
      <c r="D614" t="s">
        <v>1497</v>
      </c>
      <c r="E614" t="s">
        <v>1658</v>
      </c>
      <c r="F614" t="s">
        <v>1659</v>
      </c>
      <c r="G614" t="s">
        <v>1660</v>
      </c>
      <c r="H614" t="s">
        <v>511</v>
      </c>
      <c r="I614" t="s">
        <v>376</v>
      </c>
      <c r="J614" s="33">
        <v>0.26500000000000001</v>
      </c>
      <c r="K614" s="33">
        <v>251.75</v>
      </c>
      <c r="L614">
        <v>15</v>
      </c>
      <c r="M614">
        <v>283219</v>
      </c>
      <c r="N614" t="s">
        <v>1294</v>
      </c>
      <c r="O614" t="s">
        <v>378</v>
      </c>
      <c r="P614">
        <f>IF(Tabel1[[#This Row],[Beschikte productie per jaar '[MWh']]]&gt;14.25,1,0)</f>
        <v>1</v>
      </c>
      <c r="Q614" s="2" t="str">
        <f>VLOOKUP(Tabel1[[#This Row],[Plaats lokatie]],stadgem,4,0)</f>
        <v>Midden-Drenthe</v>
      </c>
    </row>
    <row r="615" spans="1:17" hidden="1" x14ac:dyDescent="0.25">
      <c r="A615" t="s">
        <v>1496</v>
      </c>
      <c r="B615" t="s">
        <v>219</v>
      </c>
      <c r="C615" t="s">
        <v>1139</v>
      </c>
      <c r="D615" t="s">
        <v>1510</v>
      </c>
      <c r="E615" t="s">
        <v>1515</v>
      </c>
      <c r="F615" t="s">
        <v>218</v>
      </c>
      <c r="G615" t="s">
        <v>1500</v>
      </c>
      <c r="H615" t="s">
        <v>1516</v>
      </c>
      <c r="I615" t="s">
        <v>376</v>
      </c>
      <c r="J615" s="33">
        <v>3.9</v>
      </c>
      <c r="K615" s="33">
        <v>14617</v>
      </c>
      <c r="L615">
        <v>15</v>
      </c>
      <c r="M615">
        <v>11401260</v>
      </c>
      <c r="N615" t="s">
        <v>565</v>
      </c>
      <c r="O615" t="s">
        <v>1513</v>
      </c>
      <c r="P615">
        <f>IF(Tabel1[[#This Row],[Beschikte productie per jaar '[MWh']]]&gt;14.25,1,0)</f>
        <v>1</v>
      </c>
      <c r="Q615" s="2" t="str">
        <f>VLOOKUP(Tabel1[[#This Row],[Plaats lokatie]],stadgem,4,0)</f>
        <v>Borger-Odoorn</v>
      </c>
    </row>
    <row r="616" spans="1:17" hidden="1" x14ac:dyDescent="0.25">
      <c r="A616" t="s">
        <v>1496</v>
      </c>
      <c r="B616" t="s">
        <v>171</v>
      </c>
      <c r="C616" t="s">
        <v>1139</v>
      </c>
      <c r="D616" t="s">
        <v>1510</v>
      </c>
      <c r="E616" t="s">
        <v>1522</v>
      </c>
      <c r="F616" t="s">
        <v>170</v>
      </c>
      <c r="G616" t="s">
        <v>1500</v>
      </c>
      <c r="H616" t="s">
        <v>906</v>
      </c>
      <c r="I616" t="s">
        <v>376</v>
      </c>
      <c r="J616" s="33">
        <v>3.9</v>
      </c>
      <c r="K616" s="33">
        <v>15089</v>
      </c>
      <c r="L616">
        <v>15</v>
      </c>
      <c r="M616">
        <v>11769420</v>
      </c>
      <c r="N616" t="s">
        <v>565</v>
      </c>
      <c r="O616" t="s">
        <v>1513</v>
      </c>
      <c r="P616">
        <f>IF(Tabel1[[#This Row],[Beschikte productie per jaar '[MWh']]]&gt;14.25,1,0)</f>
        <v>1</v>
      </c>
      <c r="Q616" s="2" t="str">
        <f>VLOOKUP(Tabel1[[#This Row],[Plaats lokatie]],stadgem,4,0)</f>
        <v>Aa en Hunze</v>
      </c>
    </row>
    <row r="617" spans="1:17" hidden="1" x14ac:dyDescent="0.25">
      <c r="A617" t="s">
        <v>1496</v>
      </c>
      <c r="B617" t="s">
        <v>1661</v>
      </c>
      <c r="C617" t="s">
        <v>371</v>
      </c>
      <c r="D617" t="s">
        <v>1497</v>
      </c>
      <c r="E617" t="s">
        <v>373</v>
      </c>
      <c r="F617" t="s">
        <v>373</v>
      </c>
      <c r="G617" t="s">
        <v>1445</v>
      </c>
      <c r="H617" t="s">
        <v>1446</v>
      </c>
      <c r="I617" t="s">
        <v>376</v>
      </c>
      <c r="J617" s="33">
        <v>0.18096000000000001</v>
      </c>
      <c r="K617" s="33">
        <v>171.91199999999998</v>
      </c>
      <c r="L617">
        <v>15</v>
      </c>
      <c r="M617">
        <v>141827</v>
      </c>
      <c r="N617" t="s">
        <v>1294</v>
      </c>
      <c r="O617" t="s">
        <v>378</v>
      </c>
      <c r="P617">
        <f>IF(Tabel1[[#This Row],[Beschikte productie per jaar '[MWh']]]&gt;14.25,1,0)</f>
        <v>1</v>
      </c>
      <c r="Q617" s="2" t="str">
        <f>VLOOKUP(Tabel1[[#This Row],[Plaats lokatie]],stadgem,4,0)</f>
        <v>De Wolden</v>
      </c>
    </row>
    <row r="618" spans="1:17" hidden="1" x14ac:dyDescent="0.25">
      <c r="A618" t="s">
        <v>1496</v>
      </c>
      <c r="B618" t="s">
        <v>231</v>
      </c>
      <c r="C618" t="s">
        <v>1139</v>
      </c>
      <c r="D618" t="s">
        <v>1510</v>
      </c>
      <c r="E618" t="s">
        <v>1511</v>
      </c>
      <c r="F618" t="s">
        <v>1662</v>
      </c>
      <c r="G618" t="s">
        <v>1500</v>
      </c>
      <c r="H618" t="s">
        <v>693</v>
      </c>
      <c r="I618" t="s">
        <v>376</v>
      </c>
      <c r="J618" s="33">
        <v>3.9</v>
      </c>
      <c r="K618" s="33">
        <v>15149</v>
      </c>
      <c r="L618">
        <v>15</v>
      </c>
      <c r="M618">
        <v>11816220</v>
      </c>
      <c r="N618" t="s">
        <v>565</v>
      </c>
      <c r="O618" t="s">
        <v>1513</v>
      </c>
      <c r="P618">
        <f>IF(Tabel1[[#This Row],[Beschikte productie per jaar '[MWh']]]&gt;14.25,1,0)</f>
        <v>1</v>
      </c>
      <c r="Q618" s="2" t="str">
        <f>VLOOKUP(Tabel1[[#This Row],[Plaats lokatie]],stadgem,4,0)</f>
        <v>Borger-Odoorn</v>
      </c>
    </row>
    <row r="619" spans="1:17" hidden="1" x14ac:dyDescent="0.25">
      <c r="A619" t="s">
        <v>1517</v>
      </c>
      <c r="B619" t="s">
        <v>1663</v>
      </c>
      <c r="C619" t="s">
        <v>371</v>
      </c>
      <c r="D619" t="s">
        <v>1497</v>
      </c>
      <c r="E619" t="s">
        <v>373</v>
      </c>
      <c r="F619" t="s">
        <v>373</v>
      </c>
      <c r="G619" t="s">
        <v>1664</v>
      </c>
      <c r="H619" t="s">
        <v>1665</v>
      </c>
      <c r="I619" t="s">
        <v>376</v>
      </c>
      <c r="J619" s="33">
        <v>0.121</v>
      </c>
      <c r="K619" s="33">
        <v>114.95</v>
      </c>
      <c r="L619">
        <v>15</v>
      </c>
      <c r="M619">
        <v>129319</v>
      </c>
      <c r="N619" t="s">
        <v>1294</v>
      </c>
      <c r="O619" t="s">
        <v>378</v>
      </c>
      <c r="P619">
        <f>IF(Tabel1[[#This Row],[Beschikte productie per jaar '[MWh']]]&gt;14.25,1,0)</f>
        <v>1</v>
      </c>
      <c r="Q619" s="2" t="str">
        <f>VLOOKUP(Tabel1[[#This Row],[Plaats lokatie]],stadgem,4,0)</f>
        <v>Midden-Drenthe</v>
      </c>
    </row>
    <row r="620" spans="1:17" hidden="1" x14ac:dyDescent="0.25">
      <c r="A620" t="s">
        <v>1496</v>
      </c>
      <c r="B620" t="s">
        <v>1666</v>
      </c>
      <c r="C620" t="s">
        <v>1155</v>
      </c>
      <c r="D620" t="s">
        <v>1667</v>
      </c>
      <c r="E620" t="s">
        <v>1647</v>
      </c>
      <c r="F620" t="s">
        <v>1648</v>
      </c>
      <c r="G620" t="s">
        <v>1143</v>
      </c>
      <c r="H620" t="s">
        <v>469</v>
      </c>
      <c r="I620" t="s">
        <v>376</v>
      </c>
      <c r="J620" s="33">
        <v>26.247722</v>
      </c>
      <c r="K620" s="33">
        <v>209981.77300000002</v>
      </c>
      <c r="L620">
        <v>12</v>
      </c>
      <c r="M620">
        <v>138587971</v>
      </c>
      <c r="N620" t="s">
        <v>565</v>
      </c>
      <c r="O620" t="s">
        <v>378</v>
      </c>
      <c r="P620">
        <f>IF(Tabel1[[#This Row],[Beschikte productie per jaar '[MWh']]]&gt;14.25,1,0)</f>
        <v>1</v>
      </c>
      <c r="Q620" s="2" t="str">
        <f>VLOOKUP(Tabel1[[#This Row],[Plaats lokatie]],stadgem,4,0)</f>
        <v>Coevorden</v>
      </c>
    </row>
    <row r="621" spans="1:17" hidden="1" x14ac:dyDescent="0.25">
      <c r="A621" t="s">
        <v>1496</v>
      </c>
      <c r="B621" t="s">
        <v>168</v>
      </c>
      <c r="C621" t="s">
        <v>1139</v>
      </c>
      <c r="D621" t="s">
        <v>1510</v>
      </c>
      <c r="E621" t="s">
        <v>1522</v>
      </c>
      <c r="F621" t="s">
        <v>167</v>
      </c>
      <c r="G621" t="s">
        <v>1500</v>
      </c>
      <c r="H621" t="s">
        <v>906</v>
      </c>
      <c r="I621" t="s">
        <v>376</v>
      </c>
      <c r="J621" s="33">
        <v>3.9</v>
      </c>
      <c r="K621" s="33">
        <v>14976</v>
      </c>
      <c r="L621">
        <v>15</v>
      </c>
      <c r="M621">
        <v>11681280</v>
      </c>
      <c r="N621" t="s">
        <v>565</v>
      </c>
      <c r="O621" t="s">
        <v>1513</v>
      </c>
      <c r="P621">
        <f>IF(Tabel1[[#This Row],[Beschikte productie per jaar '[MWh']]]&gt;14.25,1,0)</f>
        <v>1</v>
      </c>
      <c r="Q621" s="2" t="str">
        <f>VLOOKUP(Tabel1[[#This Row],[Plaats lokatie]],stadgem,4,0)</f>
        <v>Aa en Hunze</v>
      </c>
    </row>
    <row r="622" spans="1:17" hidden="1" x14ac:dyDescent="0.25">
      <c r="A622" t="s">
        <v>1517</v>
      </c>
      <c r="B622" t="s">
        <v>1668</v>
      </c>
      <c r="C622" t="s">
        <v>371</v>
      </c>
      <c r="D622" t="s">
        <v>1497</v>
      </c>
      <c r="E622" t="s">
        <v>1544</v>
      </c>
      <c r="F622" t="s">
        <v>1669</v>
      </c>
      <c r="G622" t="s">
        <v>1670</v>
      </c>
      <c r="H622" t="s">
        <v>389</v>
      </c>
      <c r="I622" t="s">
        <v>376</v>
      </c>
      <c r="J622" s="33">
        <v>0.16</v>
      </c>
      <c r="K622" s="33">
        <v>145.24446666666665</v>
      </c>
      <c r="L622">
        <v>15</v>
      </c>
      <c r="M622">
        <v>171000</v>
      </c>
      <c r="N622" t="s">
        <v>1294</v>
      </c>
      <c r="O622" t="s">
        <v>378</v>
      </c>
      <c r="P622">
        <f>IF(Tabel1[[#This Row],[Beschikte productie per jaar '[MWh']]]&gt;14.25,1,0)</f>
        <v>1</v>
      </c>
      <c r="Q622" s="2" t="str">
        <f>VLOOKUP(Tabel1[[#This Row],[Plaats lokatie]],stadgem,4,0)</f>
        <v>Emmen</v>
      </c>
    </row>
    <row r="623" spans="1:17" hidden="1" x14ac:dyDescent="0.25">
      <c r="A623" t="s">
        <v>1496</v>
      </c>
      <c r="B623" t="s">
        <v>1671</v>
      </c>
      <c r="C623" t="s">
        <v>371</v>
      </c>
      <c r="D623" t="s">
        <v>1497</v>
      </c>
      <c r="E623" t="s">
        <v>373</v>
      </c>
      <c r="F623" t="s">
        <v>373</v>
      </c>
      <c r="G623" t="s">
        <v>1152</v>
      </c>
      <c r="H623" t="s">
        <v>1153</v>
      </c>
      <c r="I623" t="s">
        <v>376</v>
      </c>
      <c r="J623" s="33">
        <v>0.47399999999999998</v>
      </c>
      <c r="K623" s="33">
        <v>450.3</v>
      </c>
      <c r="L623">
        <v>15</v>
      </c>
      <c r="M623">
        <v>466061</v>
      </c>
      <c r="N623" t="s">
        <v>1294</v>
      </c>
      <c r="O623" t="s">
        <v>378</v>
      </c>
      <c r="P623">
        <f>IF(Tabel1[[#This Row],[Beschikte productie per jaar '[MWh']]]&gt;14.25,1,0)</f>
        <v>1</v>
      </c>
      <c r="Q623" s="2" t="str">
        <f>VLOOKUP(Tabel1[[#This Row],[Plaats lokatie]],stadgem,4,0)</f>
        <v>Noordenveld</v>
      </c>
    </row>
    <row r="624" spans="1:17" hidden="1" x14ac:dyDescent="0.25">
      <c r="A624" t="s">
        <v>1496</v>
      </c>
      <c r="B624" t="s">
        <v>1672</v>
      </c>
      <c r="C624" t="s">
        <v>371</v>
      </c>
      <c r="D624" t="s">
        <v>1497</v>
      </c>
      <c r="E624" t="s">
        <v>1673</v>
      </c>
      <c r="F624" t="s">
        <v>1674</v>
      </c>
      <c r="G624" t="s">
        <v>1675</v>
      </c>
      <c r="H624" t="s">
        <v>401</v>
      </c>
      <c r="I624" t="s">
        <v>376</v>
      </c>
      <c r="J624" s="33">
        <v>0.255</v>
      </c>
      <c r="K624" s="33">
        <v>242.25</v>
      </c>
      <c r="L624">
        <v>15</v>
      </c>
      <c r="M624">
        <v>272532</v>
      </c>
      <c r="N624" t="s">
        <v>1294</v>
      </c>
      <c r="O624" t="s">
        <v>378</v>
      </c>
      <c r="P624">
        <f>IF(Tabel1[[#This Row],[Beschikte productie per jaar '[MWh']]]&gt;14.25,1,0)</f>
        <v>1</v>
      </c>
      <c r="Q624" s="2" t="str">
        <f>VLOOKUP(Tabel1[[#This Row],[Plaats lokatie]],stadgem,4,0)</f>
        <v>Assen</v>
      </c>
    </row>
    <row r="625" spans="1:17" hidden="1" x14ac:dyDescent="0.25">
      <c r="A625" t="s">
        <v>1496</v>
      </c>
      <c r="B625" t="s">
        <v>240</v>
      </c>
      <c r="C625" t="s">
        <v>1139</v>
      </c>
      <c r="D625" t="s">
        <v>1510</v>
      </c>
      <c r="E625" t="s">
        <v>1515</v>
      </c>
      <c r="F625" t="s">
        <v>1676</v>
      </c>
      <c r="G625" t="s">
        <v>1500</v>
      </c>
      <c r="H625" t="s">
        <v>877</v>
      </c>
      <c r="I625" t="s">
        <v>376</v>
      </c>
      <c r="J625" s="33">
        <v>4.2</v>
      </c>
      <c r="K625" s="33">
        <v>15154</v>
      </c>
      <c r="L625">
        <v>15</v>
      </c>
      <c r="M625">
        <v>11820120</v>
      </c>
      <c r="N625" t="s">
        <v>565</v>
      </c>
      <c r="O625" t="s">
        <v>1513</v>
      </c>
      <c r="P625">
        <f>IF(Tabel1[[#This Row],[Beschikte productie per jaar '[MWh']]]&gt;14.25,1,0)</f>
        <v>1</v>
      </c>
      <c r="Q625" s="2" t="str">
        <f>VLOOKUP(Tabel1[[#This Row],[Plaats lokatie]],stadgem,4,0)</f>
        <v>Borger-Odoorn</v>
      </c>
    </row>
    <row r="626" spans="1:17" hidden="1" x14ac:dyDescent="0.25">
      <c r="A626" t="s">
        <v>1496</v>
      </c>
      <c r="B626" t="s">
        <v>228</v>
      </c>
      <c r="C626" t="s">
        <v>1139</v>
      </c>
      <c r="D626" t="s">
        <v>1510</v>
      </c>
      <c r="E626" t="s">
        <v>1515</v>
      </c>
      <c r="F626" t="s">
        <v>227</v>
      </c>
      <c r="G626" t="s">
        <v>1500</v>
      </c>
      <c r="H626" t="s">
        <v>1516</v>
      </c>
      <c r="I626" t="s">
        <v>376</v>
      </c>
      <c r="J626" s="33">
        <v>3.9</v>
      </c>
      <c r="K626" s="33">
        <v>14852</v>
      </c>
      <c r="L626">
        <v>15</v>
      </c>
      <c r="M626">
        <v>11584560</v>
      </c>
      <c r="N626" t="s">
        <v>565</v>
      </c>
      <c r="O626" t="s">
        <v>1513</v>
      </c>
      <c r="P626">
        <f>IF(Tabel1[[#This Row],[Beschikte productie per jaar '[MWh']]]&gt;14.25,1,0)</f>
        <v>1</v>
      </c>
      <c r="Q626" s="2" t="str">
        <f>VLOOKUP(Tabel1[[#This Row],[Plaats lokatie]],stadgem,4,0)</f>
        <v>Borger-Odoorn</v>
      </c>
    </row>
    <row r="627" spans="1:17" hidden="1" x14ac:dyDescent="0.25">
      <c r="A627" t="s">
        <v>1496</v>
      </c>
      <c r="B627" t="s">
        <v>255</v>
      </c>
      <c r="C627" t="s">
        <v>1139</v>
      </c>
      <c r="D627" t="s">
        <v>1510</v>
      </c>
      <c r="E627" t="s">
        <v>1511</v>
      </c>
      <c r="F627" t="s">
        <v>1677</v>
      </c>
      <c r="G627" t="s">
        <v>1500</v>
      </c>
      <c r="H627" t="s">
        <v>767</v>
      </c>
      <c r="I627" t="s">
        <v>376</v>
      </c>
      <c r="J627" s="33">
        <v>3.9</v>
      </c>
      <c r="K627" s="33">
        <v>15123</v>
      </c>
      <c r="L627">
        <v>15</v>
      </c>
      <c r="M627">
        <v>11795940</v>
      </c>
      <c r="N627" t="s">
        <v>565</v>
      </c>
      <c r="O627" t="s">
        <v>1513</v>
      </c>
      <c r="P627">
        <f>IF(Tabel1[[#This Row],[Beschikte productie per jaar '[MWh']]]&gt;14.25,1,0)</f>
        <v>1</v>
      </c>
      <c r="Q627" s="2" t="str">
        <f>VLOOKUP(Tabel1[[#This Row],[Plaats lokatie]],stadgem,4,0)</f>
        <v>Borger-Odoorn</v>
      </c>
    </row>
    <row r="628" spans="1:17" hidden="1" x14ac:dyDescent="0.25">
      <c r="A628" t="s">
        <v>1496</v>
      </c>
      <c r="B628" t="s">
        <v>216</v>
      </c>
      <c r="C628" t="s">
        <v>1139</v>
      </c>
      <c r="D628" t="s">
        <v>1510</v>
      </c>
      <c r="E628" t="s">
        <v>1515</v>
      </c>
      <c r="F628" t="s">
        <v>215</v>
      </c>
      <c r="G628" t="s">
        <v>1500</v>
      </c>
      <c r="H628" t="s">
        <v>1516</v>
      </c>
      <c r="I628" t="s">
        <v>376</v>
      </c>
      <c r="J628" s="33">
        <v>3.9</v>
      </c>
      <c r="K628" s="33">
        <v>14870</v>
      </c>
      <c r="L628">
        <v>15</v>
      </c>
      <c r="M628">
        <v>11598600</v>
      </c>
      <c r="N628" t="s">
        <v>565</v>
      </c>
      <c r="O628" t="s">
        <v>1513</v>
      </c>
      <c r="P628">
        <f>IF(Tabel1[[#This Row],[Beschikte productie per jaar '[MWh']]]&gt;14.25,1,0)</f>
        <v>1</v>
      </c>
      <c r="Q628" s="2" t="str">
        <f>VLOOKUP(Tabel1[[#This Row],[Plaats lokatie]],stadgem,4,0)</f>
        <v>Borger-Odoorn</v>
      </c>
    </row>
    <row r="629" spans="1:17" hidden="1" x14ac:dyDescent="0.25">
      <c r="A629" t="s">
        <v>1496</v>
      </c>
      <c r="B629" t="s">
        <v>207</v>
      </c>
      <c r="C629" t="s">
        <v>1139</v>
      </c>
      <c r="D629" t="s">
        <v>1510</v>
      </c>
      <c r="E629" t="s">
        <v>1515</v>
      </c>
      <c r="F629" t="s">
        <v>206</v>
      </c>
      <c r="G629" t="s">
        <v>1500</v>
      </c>
      <c r="H629" t="s">
        <v>972</v>
      </c>
      <c r="I629" t="s">
        <v>376</v>
      </c>
      <c r="J629" s="33">
        <v>3.9</v>
      </c>
      <c r="K629" s="33">
        <v>15471</v>
      </c>
      <c r="L629">
        <v>15</v>
      </c>
      <c r="M629">
        <v>12067380</v>
      </c>
      <c r="N629" t="s">
        <v>565</v>
      </c>
      <c r="O629" t="s">
        <v>1513</v>
      </c>
      <c r="P629">
        <f>IF(Tabel1[[#This Row],[Beschikte productie per jaar '[MWh']]]&gt;14.25,1,0)</f>
        <v>1</v>
      </c>
      <c r="Q629" s="2" t="str">
        <f>VLOOKUP(Tabel1[[#This Row],[Plaats lokatie]],stadgem,4,0)</f>
        <v>Borger-Odoorn</v>
      </c>
    </row>
    <row r="630" spans="1:17" hidden="1" x14ac:dyDescent="0.25">
      <c r="A630" t="s">
        <v>1496</v>
      </c>
      <c r="B630" t="s">
        <v>177</v>
      </c>
      <c r="C630" t="s">
        <v>1139</v>
      </c>
      <c r="D630" t="s">
        <v>1510</v>
      </c>
      <c r="E630" t="s">
        <v>1522</v>
      </c>
      <c r="F630" t="s">
        <v>176</v>
      </c>
      <c r="G630" t="s">
        <v>1500</v>
      </c>
      <c r="H630" t="s">
        <v>845</v>
      </c>
      <c r="I630" t="s">
        <v>376</v>
      </c>
      <c r="J630" s="33">
        <v>3.9</v>
      </c>
      <c r="K630" s="33">
        <v>15235</v>
      </c>
      <c r="L630">
        <v>15</v>
      </c>
      <c r="M630">
        <v>11883300</v>
      </c>
      <c r="N630" t="s">
        <v>565</v>
      </c>
      <c r="O630" t="s">
        <v>1513</v>
      </c>
      <c r="P630">
        <f>IF(Tabel1[[#This Row],[Beschikte productie per jaar '[MWh']]]&gt;14.25,1,0)</f>
        <v>1</v>
      </c>
      <c r="Q630" s="2" t="str">
        <f>VLOOKUP(Tabel1[[#This Row],[Plaats lokatie]],stadgem,4,0)</f>
        <v>Aa en Hunze</v>
      </c>
    </row>
    <row r="631" spans="1:17" hidden="1" x14ac:dyDescent="0.25">
      <c r="A631" t="s">
        <v>1496</v>
      </c>
      <c r="B631" t="s">
        <v>195</v>
      </c>
      <c r="C631" t="s">
        <v>1139</v>
      </c>
      <c r="D631" t="s">
        <v>1510</v>
      </c>
      <c r="E631" t="s">
        <v>1522</v>
      </c>
      <c r="F631" t="s">
        <v>194</v>
      </c>
      <c r="G631" t="s">
        <v>1500</v>
      </c>
      <c r="H631" t="s">
        <v>720</v>
      </c>
      <c r="I631" t="s">
        <v>376</v>
      </c>
      <c r="J631" s="33">
        <v>3.9</v>
      </c>
      <c r="K631" s="33">
        <v>14714</v>
      </c>
      <c r="L631">
        <v>15</v>
      </c>
      <c r="M631">
        <v>11476920</v>
      </c>
      <c r="N631" t="s">
        <v>565</v>
      </c>
      <c r="O631" t="s">
        <v>1513</v>
      </c>
      <c r="P631">
        <f>IF(Tabel1[[#This Row],[Beschikte productie per jaar '[MWh']]]&gt;14.25,1,0)</f>
        <v>1</v>
      </c>
      <c r="Q631" s="2" t="str">
        <f>VLOOKUP(Tabel1[[#This Row],[Plaats lokatie]],stadgem,4,0)</f>
        <v>Aa en Hunze</v>
      </c>
    </row>
    <row r="632" spans="1:17" hidden="1" x14ac:dyDescent="0.25">
      <c r="A632" t="s">
        <v>1496</v>
      </c>
      <c r="B632" t="s">
        <v>1678</v>
      </c>
      <c r="C632" t="s">
        <v>371</v>
      </c>
      <c r="D632" t="s">
        <v>1497</v>
      </c>
      <c r="E632" t="s">
        <v>1679</v>
      </c>
      <c r="F632" t="s">
        <v>1680</v>
      </c>
      <c r="G632" t="s">
        <v>1681</v>
      </c>
      <c r="H632" t="s">
        <v>1682</v>
      </c>
      <c r="I632" t="s">
        <v>376</v>
      </c>
      <c r="J632" s="33">
        <v>0.4</v>
      </c>
      <c r="K632" s="33">
        <v>380</v>
      </c>
      <c r="L632">
        <v>15</v>
      </c>
      <c r="M632">
        <v>427500</v>
      </c>
      <c r="N632" t="s">
        <v>1294</v>
      </c>
      <c r="O632" t="s">
        <v>378</v>
      </c>
      <c r="P632">
        <f>IF(Tabel1[[#This Row],[Beschikte productie per jaar '[MWh']]]&gt;14.25,1,0)</f>
        <v>1</v>
      </c>
      <c r="Q632" s="2" t="str">
        <f>VLOOKUP(Tabel1[[#This Row],[Plaats lokatie]],stadgem,4,0)</f>
        <v>Hoogeveen</v>
      </c>
    </row>
    <row r="633" spans="1:17" hidden="1" x14ac:dyDescent="0.25">
      <c r="A633" t="s">
        <v>1496</v>
      </c>
      <c r="B633" t="s">
        <v>1683</v>
      </c>
      <c r="C633" t="s">
        <v>371</v>
      </c>
      <c r="D633" t="s">
        <v>1497</v>
      </c>
      <c r="E633" t="s">
        <v>1684</v>
      </c>
      <c r="F633" t="s">
        <v>1685</v>
      </c>
      <c r="G633" t="s">
        <v>1686</v>
      </c>
      <c r="H633" t="s">
        <v>502</v>
      </c>
      <c r="I633" t="s">
        <v>376</v>
      </c>
      <c r="J633" s="33">
        <v>0.13900000000000001</v>
      </c>
      <c r="K633" s="33">
        <v>132.05000000000001</v>
      </c>
      <c r="L633">
        <v>15</v>
      </c>
      <c r="M633">
        <v>136672</v>
      </c>
      <c r="N633" t="s">
        <v>1294</v>
      </c>
      <c r="O633" t="s">
        <v>378</v>
      </c>
      <c r="P633">
        <f>IF(Tabel1[[#This Row],[Beschikte productie per jaar '[MWh']]]&gt;14.25,1,0)</f>
        <v>1</v>
      </c>
      <c r="Q633" s="2" t="str">
        <f>VLOOKUP(Tabel1[[#This Row],[Plaats lokatie]],stadgem,4,0)</f>
        <v>Midden-Drenthe</v>
      </c>
    </row>
    <row r="634" spans="1:17" hidden="1" x14ac:dyDescent="0.25">
      <c r="A634" t="s">
        <v>1496</v>
      </c>
      <c r="B634" t="s">
        <v>1687</v>
      </c>
      <c r="C634" t="s">
        <v>371</v>
      </c>
      <c r="D634" t="s">
        <v>1497</v>
      </c>
      <c r="E634" t="s">
        <v>1688</v>
      </c>
      <c r="F634" t="s">
        <v>1689</v>
      </c>
      <c r="G634" t="s">
        <v>1567</v>
      </c>
      <c r="H634" t="s">
        <v>389</v>
      </c>
      <c r="I634" t="s">
        <v>376</v>
      </c>
      <c r="J634" s="33">
        <v>6.2E-2</v>
      </c>
      <c r="K634" s="33">
        <v>58.9</v>
      </c>
      <c r="L634">
        <v>15</v>
      </c>
      <c r="M634">
        <v>66263</v>
      </c>
      <c r="N634" t="s">
        <v>1294</v>
      </c>
      <c r="O634" t="s">
        <v>378</v>
      </c>
      <c r="P634">
        <f>IF(Tabel1[[#This Row],[Beschikte productie per jaar '[MWh']]]&gt;14.25,1,0)</f>
        <v>1</v>
      </c>
      <c r="Q634" s="2" t="str">
        <f>VLOOKUP(Tabel1[[#This Row],[Plaats lokatie]],stadgem,4,0)</f>
        <v>Emmen</v>
      </c>
    </row>
    <row r="635" spans="1:17" hidden="1" x14ac:dyDescent="0.25">
      <c r="A635" t="s">
        <v>1496</v>
      </c>
      <c r="B635" t="s">
        <v>1690</v>
      </c>
      <c r="C635" t="s">
        <v>371</v>
      </c>
      <c r="D635" t="s">
        <v>1497</v>
      </c>
      <c r="E635" t="s">
        <v>1691</v>
      </c>
      <c r="F635" t="s">
        <v>1692</v>
      </c>
      <c r="G635" t="s">
        <v>1693</v>
      </c>
      <c r="H635" t="s">
        <v>389</v>
      </c>
      <c r="I635" t="s">
        <v>376</v>
      </c>
      <c r="J635" s="33">
        <v>0.151</v>
      </c>
      <c r="K635" s="33">
        <v>143.44999999999999</v>
      </c>
      <c r="L635">
        <v>15</v>
      </c>
      <c r="M635">
        <v>152775</v>
      </c>
      <c r="N635" t="s">
        <v>1294</v>
      </c>
      <c r="O635" t="s">
        <v>378</v>
      </c>
      <c r="P635">
        <f>IF(Tabel1[[#This Row],[Beschikte productie per jaar '[MWh']]]&gt;14.25,1,0)</f>
        <v>1</v>
      </c>
      <c r="Q635" s="2" t="str">
        <f>VLOOKUP(Tabel1[[#This Row],[Plaats lokatie]],stadgem,4,0)</f>
        <v>Emmen</v>
      </c>
    </row>
    <row r="636" spans="1:17" hidden="1" x14ac:dyDescent="0.25">
      <c r="A636" t="s">
        <v>1496</v>
      </c>
      <c r="B636" t="s">
        <v>1694</v>
      </c>
      <c r="C636" t="s">
        <v>371</v>
      </c>
      <c r="D636" t="s">
        <v>1497</v>
      </c>
      <c r="E636" t="s">
        <v>1588</v>
      </c>
      <c r="F636" t="s">
        <v>1695</v>
      </c>
      <c r="G636" t="s">
        <v>1696</v>
      </c>
      <c r="H636" t="s">
        <v>511</v>
      </c>
      <c r="I636" t="s">
        <v>376</v>
      </c>
      <c r="J636" s="33">
        <v>5.0999999999999997E-2</v>
      </c>
      <c r="K636" s="33">
        <v>48.45</v>
      </c>
      <c r="L636">
        <v>15</v>
      </c>
      <c r="M636">
        <v>50873</v>
      </c>
      <c r="N636" t="s">
        <v>1294</v>
      </c>
      <c r="O636" t="s">
        <v>1513</v>
      </c>
      <c r="P636">
        <f>IF(Tabel1[[#This Row],[Beschikte productie per jaar '[MWh']]]&gt;14.25,1,0)</f>
        <v>1</v>
      </c>
      <c r="Q636" s="2" t="str">
        <f>VLOOKUP(Tabel1[[#This Row],[Plaats lokatie]],stadgem,4,0)</f>
        <v>Midden-Drenthe</v>
      </c>
    </row>
    <row r="637" spans="1:17" hidden="1" x14ac:dyDescent="0.25">
      <c r="A637" t="s">
        <v>1496</v>
      </c>
      <c r="B637" t="s">
        <v>1697</v>
      </c>
      <c r="C637" t="s">
        <v>371</v>
      </c>
      <c r="D637" t="s">
        <v>1497</v>
      </c>
      <c r="E637" t="s">
        <v>1628</v>
      </c>
      <c r="F637" t="s">
        <v>1698</v>
      </c>
      <c r="G637" t="s">
        <v>1699</v>
      </c>
      <c r="H637" t="s">
        <v>401</v>
      </c>
      <c r="I637" t="s">
        <v>376</v>
      </c>
      <c r="J637" s="33">
        <v>9.5000000000000001E-2</v>
      </c>
      <c r="K637" s="33">
        <v>90.25</v>
      </c>
      <c r="L637">
        <v>15</v>
      </c>
      <c r="M637">
        <v>74457</v>
      </c>
      <c r="N637" t="s">
        <v>1294</v>
      </c>
      <c r="O637" t="s">
        <v>378</v>
      </c>
      <c r="P637">
        <f>IF(Tabel1[[#This Row],[Beschikte productie per jaar '[MWh']]]&gt;14.25,1,0)</f>
        <v>1</v>
      </c>
      <c r="Q637" s="2" t="str">
        <f>VLOOKUP(Tabel1[[#This Row],[Plaats lokatie]],stadgem,4,0)</f>
        <v>Assen</v>
      </c>
    </row>
    <row r="638" spans="1:17" hidden="1" x14ac:dyDescent="0.25">
      <c r="A638" t="s">
        <v>1496</v>
      </c>
      <c r="B638" t="s">
        <v>189</v>
      </c>
      <c r="C638" t="s">
        <v>1139</v>
      </c>
      <c r="D638" t="s">
        <v>1510</v>
      </c>
      <c r="E638" t="s">
        <v>1522</v>
      </c>
      <c r="F638" t="s">
        <v>188</v>
      </c>
      <c r="G638" t="s">
        <v>1500</v>
      </c>
      <c r="H638" t="s">
        <v>720</v>
      </c>
      <c r="I638" t="s">
        <v>376</v>
      </c>
      <c r="J638" s="33">
        <v>3.9</v>
      </c>
      <c r="K638" s="33">
        <v>14624</v>
      </c>
      <c r="L638">
        <v>15</v>
      </c>
      <c r="M638">
        <v>11406720</v>
      </c>
      <c r="N638" t="s">
        <v>565</v>
      </c>
      <c r="O638" t="s">
        <v>1513</v>
      </c>
      <c r="P638">
        <f>IF(Tabel1[[#This Row],[Beschikte productie per jaar '[MWh']]]&gt;14.25,1,0)</f>
        <v>1</v>
      </c>
      <c r="Q638" s="2" t="str">
        <f>VLOOKUP(Tabel1[[#This Row],[Plaats lokatie]],stadgem,4,0)</f>
        <v>Aa en Hunze</v>
      </c>
    </row>
    <row r="639" spans="1:17" hidden="1" x14ac:dyDescent="0.25">
      <c r="A639" t="s">
        <v>1496</v>
      </c>
      <c r="B639" t="s">
        <v>1700</v>
      </c>
      <c r="C639" t="s">
        <v>1139</v>
      </c>
      <c r="D639" t="s">
        <v>1510</v>
      </c>
      <c r="E639" t="s">
        <v>373</v>
      </c>
      <c r="F639" t="s">
        <v>373</v>
      </c>
      <c r="G639" t="s">
        <v>421</v>
      </c>
      <c r="H639" t="s">
        <v>422</v>
      </c>
      <c r="I639" t="s">
        <v>376</v>
      </c>
      <c r="J639" s="33">
        <v>0.01</v>
      </c>
      <c r="K639" s="33">
        <v>21.984999999999999</v>
      </c>
      <c r="L639">
        <v>15</v>
      </c>
      <c r="M639">
        <v>16819</v>
      </c>
      <c r="N639" t="s">
        <v>565</v>
      </c>
      <c r="O639" t="s">
        <v>378</v>
      </c>
      <c r="P639">
        <f>IF(Tabel1[[#This Row],[Beschikte productie per jaar '[MWh']]]&gt;14.25,1,0)</f>
        <v>1</v>
      </c>
      <c r="Q639" s="2" t="str">
        <f>VLOOKUP(Tabel1[[#This Row],[Plaats lokatie]],stadgem,4,0)</f>
        <v>De Wolden</v>
      </c>
    </row>
    <row r="640" spans="1:17" hidden="1" x14ac:dyDescent="0.25">
      <c r="A640" t="s">
        <v>1496</v>
      </c>
      <c r="B640" t="s">
        <v>286</v>
      </c>
      <c r="C640" t="s">
        <v>1139</v>
      </c>
      <c r="D640" t="s">
        <v>1510</v>
      </c>
      <c r="E640" t="s">
        <v>1515</v>
      </c>
      <c r="F640" t="s">
        <v>285</v>
      </c>
      <c r="G640" t="s">
        <v>1500</v>
      </c>
      <c r="H640" t="s">
        <v>877</v>
      </c>
      <c r="I640" t="s">
        <v>376</v>
      </c>
      <c r="J640" s="33">
        <v>3.9</v>
      </c>
      <c r="K640" s="33">
        <v>15001</v>
      </c>
      <c r="L640">
        <v>15</v>
      </c>
      <c r="M640">
        <v>11700780</v>
      </c>
      <c r="N640" t="s">
        <v>565</v>
      </c>
      <c r="O640" t="s">
        <v>1513</v>
      </c>
      <c r="P640">
        <f>IF(Tabel1[[#This Row],[Beschikte productie per jaar '[MWh']]]&gt;14.25,1,0)</f>
        <v>1</v>
      </c>
      <c r="Q640" s="2" t="str">
        <f>VLOOKUP(Tabel1[[#This Row],[Plaats lokatie]],stadgem,4,0)</f>
        <v>Borger-Odoorn</v>
      </c>
    </row>
    <row r="641" spans="1:17" hidden="1" x14ac:dyDescent="0.25">
      <c r="A641" t="s">
        <v>1496</v>
      </c>
      <c r="B641" t="s">
        <v>258</v>
      </c>
      <c r="C641" t="s">
        <v>1139</v>
      </c>
      <c r="D641" t="s">
        <v>1510</v>
      </c>
      <c r="E641" t="s">
        <v>1511</v>
      </c>
      <c r="F641" t="s">
        <v>1701</v>
      </c>
      <c r="G641" t="s">
        <v>1500</v>
      </c>
      <c r="H641" t="s">
        <v>767</v>
      </c>
      <c r="I641" t="s">
        <v>376</v>
      </c>
      <c r="J641" s="33">
        <v>3.9</v>
      </c>
      <c r="K641" s="33">
        <v>15182</v>
      </c>
      <c r="L641">
        <v>15</v>
      </c>
      <c r="M641">
        <v>11841960</v>
      </c>
      <c r="N641" t="s">
        <v>565</v>
      </c>
      <c r="O641" t="s">
        <v>1513</v>
      </c>
      <c r="P641">
        <f>IF(Tabel1[[#This Row],[Beschikte productie per jaar '[MWh']]]&gt;14.25,1,0)</f>
        <v>1</v>
      </c>
      <c r="Q641" s="2" t="str">
        <f>VLOOKUP(Tabel1[[#This Row],[Plaats lokatie]],stadgem,4,0)</f>
        <v>Borger-Odoorn</v>
      </c>
    </row>
    <row r="642" spans="1:17" hidden="1" x14ac:dyDescent="0.25">
      <c r="A642" t="s">
        <v>1496</v>
      </c>
      <c r="B642" t="s">
        <v>1702</v>
      </c>
      <c r="C642" t="s">
        <v>371</v>
      </c>
      <c r="D642" t="s">
        <v>1497</v>
      </c>
      <c r="E642" t="s">
        <v>1628</v>
      </c>
      <c r="F642" t="s">
        <v>1703</v>
      </c>
      <c r="G642" t="s">
        <v>1704</v>
      </c>
      <c r="H642" t="s">
        <v>401</v>
      </c>
      <c r="I642" t="s">
        <v>376</v>
      </c>
      <c r="J642" s="33">
        <v>7.8E-2</v>
      </c>
      <c r="K642" s="33">
        <v>74.099999999999994</v>
      </c>
      <c r="L642">
        <v>15</v>
      </c>
      <c r="M642">
        <v>61133</v>
      </c>
      <c r="N642" t="s">
        <v>1294</v>
      </c>
      <c r="O642" t="s">
        <v>378</v>
      </c>
      <c r="P642">
        <f>IF(Tabel1[[#This Row],[Beschikte productie per jaar '[MWh']]]&gt;14.25,1,0)</f>
        <v>1</v>
      </c>
      <c r="Q642" s="2" t="str">
        <f>VLOOKUP(Tabel1[[#This Row],[Plaats lokatie]],stadgem,4,0)</f>
        <v>Assen</v>
      </c>
    </row>
    <row r="643" spans="1:17" hidden="1" x14ac:dyDescent="0.25">
      <c r="A643" t="s">
        <v>1496</v>
      </c>
      <c r="B643" t="s">
        <v>289</v>
      </c>
      <c r="C643" t="s">
        <v>1139</v>
      </c>
      <c r="D643" t="s">
        <v>1510</v>
      </c>
      <c r="E643" t="s">
        <v>1515</v>
      </c>
      <c r="F643" t="s">
        <v>288</v>
      </c>
      <c r="G643" t="s">
        <v>1500</v>
      </c>
      <c r="H643" t="s">
        <v>877</v>
      </c>
      <c r="I643" t="s">
        <v>376</v>
      </c>
      <c r="J643" s="33">
        <v>3.9</v>
      </c>
      <c r="K643" s="33">
        <v>15128</v>
      </c>
      <c r="L643">
        <v>15</v>
      </c>
      <c r="M643">
        <v>11799840</v>
      </c>
      <c r="N643" t="s">
        <v>565</v>
      </c>
      <c r="O643" t="s">
        <v>1513</v>
      </c>
      <c r="P643">
        <f>IF(Tabel1[[#This Row],[Beschikte productie per jaar '[MWh']]]&gt;14.25,1,0)</f>
        <v>1</v>
      </c>
      <c r="Q643" s="2" t="str">
        <f>VLOOKUP(Tabel1[[#This Row],[Plaats lokatie]],stadgem,4,0)</f>
        <v>Borger-Odoorn</v>
      </c>
    </row>
    <row r="644" spans="1:17" hidden="1" x14ac:dyDescent="0.25">
      <c r="A644" t="s">
        <v>1496</v>
      </c>
      <c r="B644" t="s">
        <v>1705</v>
      </c>
      <c r="C644" t="s">
        <v>371</v>
      </c>
      <c r="D644" t="s">
        <v>1497</v>
      </c>
      <c r="E644" t="s">
        <v>373</v>
      </c>
      <c r="F644" t="s">
        <v>373</v>
      </c>
      <c r="G644" t="s">
        <v>726</v>
      </c>
      <c r="H644" t="s">
        <v>727</v>
      </c>
      <c r="I644" t="s">
        <v>376</v>
      </c>
      <c r="J644" s="33">
        <v>0.19500000000000001</v>
      </c>
      <c r="K644" s="33">
        <v>185.25</v>
      </c>
      <c r="L644">
        <v>15</v>
      </c>
      <c r="M644">
        <v>180619</v>
      </c>
      <c r="N644" t="s">
        <v>1294</v>
      </c>
      <c r="O644" t="s">
        <v>378</v>
      </c>
      <c r="P644">
        <f>IF(Tabel1[[#This Row],[Beschikte productie per jaar '[MWh']]]&gt;14.25,1,0)</f>
        <v>1</v>
      </c>
      <c r="Q644" s="2" t="str">
        <f>VLOOKUP(Tabel1[[#This Row],[Plaats lokatie]],stadgem,4,0)</f>
        <v>Coevorden</v>
      </c>
    </row>
    <row r="645" spans="1:17" hidden="1" x14ac:dyDescent="0.25">
      <c r="A645" t="s">
        <v>1496</v>
      </c>
      <c r="B645" t="s">
        <v>192</v>
      </c>
      <c r="C645" t="s">
        <v>1139</v>
      </c>
      <c r="D645" t="s">
        <v>1510</v>
      </c>
      <c r="E645" t="s">
        <v>1522</v>
      </c>
      <c r="F645" t="s">
        <v>191</v>
      </c>
      <c r="G645" t="s">
        <v>1500</v>
      </c>
      <c r="H645" t="s">
        <v>720</v>
      </c>
      <c r="I645" t="s">
        <v>376</v>
      </c>
      <c r="J645" s="33">
        <v>3.9</v>
      </c>
      <c r="K645" s="33">
        <v>14553</v>
      </c>
      <c r="L645">
        <v>15</v>
      </c>
      <c r="M645">
        <v>11351340</v>
      </c>
      <c r="N645" t="s">
        <v>565</v>
      </c>
      <c r="O645" t="s">
        <v>1513</v>
      </c>
      <c r="P645">
        <f>IF(Tabel1[[#This Row],[Beschikte productie per jaar '[MWh']]]&gt;14.25,1,0)</f>
        <v>1</v>
      </c>
      <c r="Q645" s="2" t="str">
        <f>VLOOKUP(Tabel1[[#This Row],[Plaats lokatie]],stadgem,4,0)</f>
        <v>Aa en Hunze</v>
      </c>
    </row>
    <row r="646" spans="1:17" hidden="1" x14ac:dyDescent="0.25">
      <c r="A646" t="s">
        <v>1496</v>
      </c>
      <c r="B646" t="s">
        <v>186</v>
      </c>
      <c r="C646" t="s">
        <v>1139</v>
      </c>
      <c r="D646" t="s">
        <v>1510</v>
      </c>
      <c r="E646" t="s">
        <v>1522</v>
      </c>
      <c r="F646" t="s">
        <v>185</v>
      </c>
      <c r="G646" t="s">
        <v>1500</v>
      </c>
      <c r="H646" t="s">
        <v>720</v>
      </c>
      <c r="I646" t="s">
        <v>376</v>
      </c>
      <c r="J646" s="33">
        <v>3.9</v>
      </c>
      <c r="K646" s="33">
        <v>14913</v>
      </c>
      <c r="L646">
        <v>15</v>
      </c>
      <c r="M646">
        <v>11632140</v>
      </c>
      <c r="N646" t="s">
        <v>565</v>
      </c>
      <c r="O646" t="s">
        <v>1513</v>
      </c>
      <c r="P646">
        <f>IF(Tabel1[[#This Row],[Beschikte productie per jaar '[MWh']]]&gt;14.25,1,0)</f>
        <v>1</v>
      </c>
      <c r="Q646" s="2" t="str">
        <f>VLOOKUP(Tabel1[[#This Row],[Plaats lokatie]],stadgem,4,0)</f>
        <v>Aa en Hunze</v>
      </c>
    </row>
    <row r="647" spans="1:17" hidden="1" x14ac:dyDescent="0.25">
      <c r="A647" t="s">
        <v>1496</v>
      </c>
      <c r="B647" t="s">
        <v>273</v>
      </c>
      <c r="C647" t="s">
        <v>1139</v>
      </c>
      <c r="D647" t="s">
        <v>1510</v>
      </c>
      <c r="E647" t="s">
        <v>1515</v>
      </c>
      <c r="F647" t="s">
        <v>272</v>
      </c>
      <c r="G647" t="s">
        <v>1500</v>
      </c>
      <c r="H647" t="s">
        <v>972</v>
      </c>
      <c r="I647" t="s">
        <v>376</v>
      </c>
      <c r="J647" s="33">
        <v>3.9</v>
      </c>
      <c r="K647" s="33">
        <v>15158</v>
      </c>
      <c r="L647">
        <v>15</v>
      </c>
      <c r="M647">
        <v>11823240</v>
      </c>
      <c r="N647" t="s">
        <v>565</v>
      </c>
      <c r="O647" t="s">
        <v>1513</v>
      </c>
      <c r="P647">
        <f>IF(Tabel1[[#This Row],[Beschikte productie per jaar '[MWh']]]&gt;14.25,1,0)</f>
        <v>1</v>
      </c>
      <c r="Q647" s="2" t="str">
        <f>VLOOKUP(Tabel1[[#This Row],[Plaats lokatie]],stadgem,4,0)</f>
        <v>Borger-Odoorn</v>
      </c>
    </row>
    <row r="648" spans="1:17" hidden="1" x14ac:dyDescent="0.25">
      <c r="A648" t="s">
        <v>1496</v>
      </c>
      <c r="B648" t="s">
        <v>1706</v>
      </c>
      <c r="C648" t="s">
        <v>371</v>
      </c>
      <c r="D648" t="s">
        <v>1497</v>
      </c>
      <c r="E648" t="s">
        <v>1707</v>
      </c>
      <c r="F648" t="s">
        <v>1708</v>
      </c>
      <c r="G648" t="s">
        <v>1709</v>
      </c>
      <c r="H648" t="s">
        <v>401</v>
      </c>
      <c r="I648" t="s">
        <v>376</v>
      </c>
      <c r="J648" s="33">
        <v>1.9E-2</v>
      </c>
      <c r="K648" s="33">
        <v>18.05</v>
      </c>
      <c r="L648">
        <v>15</v>
      </c>
      <c r="M648">
        <v>20307</v>
      </c>
      <c r="N648" t="s">
        <v>1294</v>
      </c>
      <c r="O648" t="s">
        <v>378</v>
      </c>
      <c r="P648">
        <f>IF(Tabel1[[#This Row],[Beschikte productie per jaar '[MWh']]]&gt;14.25,1,0)</f>
        <v>1</v>
      </c>
      <c r="Q648" s="2" t="str">
        <f>VLOOKUP(Tabel1[[#This Row],[Plaats lokatie]],stadgem,4,0)</f>
        <v>Assen</v>
      </c>
    </row>
    <row r="649" spans="1:17" hidden="1" x14ac:dyDescent="0.25">
      <c r="A649" t="s">
        <v>1517</v>
      </c>
      <c r="B649" t="s">
        <v>1710</v>
      </c>
      <c r="C649" t="s">
        <v>371</v>
      </c>
      <c r="D649" t="s">
        <v>1497</v>
      </c>
      <c r="E649" t="s">
        <v>1711</v>
      </c>
      <c r="F649" t="s">
        <v>1376</v>
      </c>
      <c r="G649" t="s">
        <v>1377</v>
      </c>
      <c r="H649" t="s">
        <v>469</v>
      </c>
      <c r="I649" t="s">
        <v>376</v>
      </c>
      <c r="J649" s="33">
        <v>0.09</v>
      </c>
      <c r="K649" s="33">
        <v>85.5</v>
      </c>
      <c r="L649">
        <v>15</v>
      </c>
      <c r="M649">
        <v>94905</v>
      </c>
      <c r="N649" t="s">
        <v>1294</v>
      </c>
      <c r="O649" t="s">
        <v>378</v>
      </c>
      <c r="P649">
        <f>IF(Tabel1[[#This Row],[Beschikte productie per jaar '[MWh']]]&gt;14.25,1,0)</f>
        <v>1</v>
      </c>
      <c r="Q649" s="2" t="str">
        <f>VLOOKUP(Tabel1[[#This Row],[Plaats lokatie]],stadgem,4,0)</f>
        <v>Coevorden</v>
      </c>
    </row>
    <row r="650" spans="1:17" hidden="1" x14ac:dyDescent="0.25">
      <c r="A650" t="s">
        <v>1496</v>
      </c>
      <c r="B650" t="s">
        <v>1712</v>
      </c>
      <c r="C650" t="s">
        <v>371</v>
      </c>
      <c r="D650" t="s">
        <v>1497</v>
      </c>
      <c r="E650" t="s">
        <v>1525</v>
      </c>
      <c r="F650" t="s">
        <v>1713</v>
      </c>
      <c r="G650" t="s">
        <v>1714</v>
      </c>
      <c r="H650" t="s">
        <v>401</v>
      </c>
      <c r="I650" t="s">
        <v>376</v>
      </c>
      <c r="J650" s="33">
        <v>0.11310000000000001</v>
      </c>
      <c r="K650" s="33">
        <v>107.44499999999999</v>
      </c>
      <c r="L650">
        <v>15</v>
      </c>
      <c r="M650">
        <v>117653</v>
      </c>
      <c r="N650" t="s">
        <v>1294</v>
      </c>
      <c r="O650" t="s">
        <v>378</v>
      </c>
      <c r="P650">
        <f>IF(Tabel1[[#This Row],[Beschikte productie per jaar '[MWh']]]&gt;14.25,1,0)</f>
        <v>1</v>
      </c>
      <c r="Q650" s="2" t="str">
        <f>VLOOKUP(Tabel1[[#This Row],[Plaats lokatie]],stadgem,4,0)</f>
        <v>Assen</v>
      </c>
    </row>
    <row r="651" spans="1:17" hidden="1" x14ac:dyDescent="0.25">
      <c r="A651" t="s">
        <v>1496</v>
      </c>
      <c r="B651" t="s">
        <v>1715</v>
      </c>
      <c r="C651" t="s">
        <v>371</v>
      </c>
      <c r="D651" t="s">
        <v>1497</v>
      </c>
      <c r="E651" t="s">
        <v>373</v>
      </c>
      <c r="F651" t="s">
        <v>373</v>
      </c>
      <c r="G651" t="s">
        <v>798</v>
      </c>
      <c r="H651" t="s">
        <v>799</v>
      </c>
      <c r="I651" t="s">
        <v>376</v>
      </c>
      <c r="J651" s="33">
        <v>0.125</v>
      </c>
      <c r="K651" s="33">
        <v>118.75</v>
      </c>
      <c r="L651">
        <v>15</v>
      </c>
      <c r="M651">
        <v>131812</v>
      </c>
      <c r="N651" t="s">
        <v>1294</v>
      </c>
      <c r="O651" t="s">
        <v>378</v>
      </c>
      <c r="P651">
        <f>IF(Tabel1[[#This Row],[Beschikte productie per jaar '[MWh']]]&gt;14.25,1,0)</f>
        <v>1</v>
      </c>
      <c r="Q651" s="2" t="str">
        <f>VLOOKUP(Tabel1[[#This Row],[Plaats lokatie]],stadgem,4,0)</f>
        <v>Coevorden</v>
      </c>
    </row>
    <row r="652" spans="1:17" hidden="1" x14ac:dyDescent="0.25">
      <c r="A652" t="s">
        <v>1496</v>
      </c>
      <c r="B652" t="s">
        <v>1716</v>
      </c>
      <c r="C652" t="s">
        <v>371</v>
      </c>
      <c r="D652" t="s">
        <v>1497</v>
      </c>
      <c r="E652" t="s">
        <v>1717</v>
      </c>
      <c r="F652" t="s">
        <v>1718</v>
      </c>
      <c r="G652" t="s">
        <v>1719</v>
      </c>
      <c r="H652" t="s">
        <v>401</v>
      </c>
      <c r="I652" t="s">
        <v>376</v>
      </c>
      <c r="J652" s="33">
        <v>0.125</v>
      </c>
      <c r="K652" s="33">
        <v>118.75</v>
      </c>
      <c r="L652">
        <v>15</v>
      </c>
      <c r="M652">
        <v>122907</v>
      </c>
      <c r="N652" t="s">
        <v>1294</v>
      </c>
      <c r="O652" t="s">
        <v>1513</v>
      </c>
      <c r="P652">
        <f>IF(Tabel1[[#This Row],[Beschikte productie per jaar '[MWh']]]&gt;14.25,1,0)</f>
        <v>1</v>
      </c>
      <c r="Q652" s="2" t="str">
        <f>VLOOKUP(Tabel1[[#This Row],[Plaats lokatie]],stadgem,4,0)</f>
        <v>Assen</v>
      </c>
    </row>
    <row r="653" spans="1:17" hidden="1" x14ac:dyDescent="0.25">
      <c r="A653" t="s">
        <v>1496</v>
      </c>
      <c r="B653" t="s">
        <v>1720</v>
      </c>
      <c r="C653" t="s">
        <v>371</v>
      </c>
      <c r="D653" t="s">
        <v>1497</v>
      </c>
      <c r="E653" t="s">
        <v>1721</v>
      </c>
      <c r="F653" t="s">
        <v>1722</v>
      </c>
      <c r="G653" t="s">
        <v>1723</v>
      </c>
      <c r="H653" t="s">
        <v>460</v>
      </c>
      <c r="I653" t="s">
        <v>376</v>
      </c>
      <c r="J653" s="33">
        <v>3.3000000000000002E-2</v>
      </c>
      <c r="K653" s="33">
        <v>31.35</v>
      </c>
      <c r="L653">
        <v>15</v>
      </c>
      <c r="M653">
        <v>32918</v>
      </c>
      <c r="N653" t="s">
        <v>1294</v>
      </c>
      <c r="O653" t="s">
        <v>378</v>
      </c>
      <c r="P653">
        <f>IF(Tabel1[[#This Row],[Beschikte productie per jaar '[MWh']]]&gt;14.25,1,0)</f>
        <v>1</v>
      </c>
      <c r="Q653" s="2" t="str">
        <f>VLOOKUP(Tabel1[[#This Row],[Plaats lokatie]],stadgem,4,0)</f>
        <v>Westerveld</v>
      </c>
    </row>
    <row r="654" spans="1:17" hidden="1" x14ac:dyDescent="0.25">
      <c r="A654" t="s">
        <v>1517</v>
      </c>
      <c r="B654" t="s">
        <v>1724</v>
      </c>
      <c r="C654" t="s">
        <v>371</v>
      </c>
      <c r="D654" t="s">
        <v>1497</v>
      </c>
      <c r="E654" t="s">
        <v>1544</v>
      </c>
      <c r="F654" t="s">
        <v>1725</v>
      </c>
      <c r="G654" t="s">
        <v>1726</v>
      </c>
      <c r="H654" t="s">
        <v>389</v>
      </c>
      <c r="I654" t="s">
        <v>376</v>
      </c>
      <c r="J654" s="33">
        <v>0.105</v>
      </c>
      <c r="K654" s="33">
        <v>99.75</v>
      </c>
      <c r="L654">
        <v>15</v>
      </c>
      <c r="M654">
        <v>112219</v>
      </c>
      <c r="N654" t="s">
        <v>1294</v>
      </c>
      <c r="O654" t="s">
        <v>378</v>
      </c>
      <c r="P654">
        <f>IF(Tabel1[[#This Row],[Beschikte productie per jaar '[MWh']]]&gt;14.25,1,0)</f>
        <v>1</v>
      </c>
      <c r="Q654" s="2" t="str">
        <f>VLOOKUP(Tabel1[[#This Row],[Plaats lokatie]],stadgem,4,0)</f>
        <v>Emmen</v>
      </c>
    </row>
    <row r="655" spans="1:17" hidden="1" x14ac:dyDescent="0.25">
      <c r="A655" t="s">
        <v>1496</v>
      </c>
      <c r="B655" t="s">
        <v>1727</v>
      </c>
      <c r="C655" t="s">
        <v>1139</v>
      </c>
      <c r="D655" t="s">
        <v>1510</v>
      </c>
      <c r="E655" t="s">
        <v>1515</v>
      </c>
      <c r="F655" t="s">
        <v>283</v>
      </c>
      <c r="G655" t="s">
        <v>1500</v>
      </c>
      <c r="H655" t="s">
        <v>877</v>
      </c>
      <c r="I655" t="s">
        <v>376</v>
      </c>
      <c r="J655" s="33">
        <v>3.9</v>
      </c>
      <c r="K655" s="33">
        <v>15063</v>
      </c>
      <c r="L655">
        <v>15</v>
      </c>
      <c r="M655">
        <v>11749140</v>
      </c>
      <c r="N655" t="s">
        <v>565</v>
      </c>
      <c r="O655" t="s">
        <v>1513</v>
      </c>
      <c r="P655">
        <f>IF(Tabel1[[#This Row],[Beschikte productie per jaar '[MWh']]]&gt;14.25,1,0)</f>
        <v>1</v>
      </c>
      <c r="Q655" s="2" t="str">
        <f>VLOOKUP(Tabel1[[#This Row],[Plaats lokatie]],stadgem,4,0)</f>
        <v>Borger-Odoorn</v>
      </c>
    </row>
    <row r="656" spans="1:17" hidden="1" x14ac:dyDescent="0.25">
      <c r="A656" t="s">
        <v>1728</v>
      </c>
      <c r="B656" t="s">
        <v>1729</v>
      </c>
      <c r="C656" t="s">
        <v>371</v>
      </c>
      <c r="D656" t="s">
        <v>1730</v>
      </c>
      <c r="E656" t="s">
        <v>373</v>
      </c>
      <c r="F656" t="s">
        <v>373</v>
      </c>
      <c r="G656" t="s">
        <v>549</v>
      </c>
      <c r="H656" t="s">
        <v>550</v>
      </c>
      <c r="I656" t="s">
        <v>376</v>
      </c>
      <c r="J656" s="33">
        <v>0.27</v>
      </c>
      <c r="K656" s="33">
        <v>256.5</v>
      </c>
      <c r="L656">
        <v>15</v>
      </c>
      <c r="M656">
        <v>246240</v>
      </c>
      <c r="N656" t="s">
        <v>1294</v>
      </c>
      <c r="O656" t="s">
        <v>378</v>
      </c>
      <c r="P656">
        <f>IF(Tabel1[[#This Row],[Beschikte productie per jaar '[MWh']]]&gt;14.25,1,0)</f>
        <v>1</v>
      </c>
      <c r="Q656" s="2" t="str">
        <f>VLOOKUP(Tabel1[[#This Row],[Plaats lokatie]],stadgem,4,0)</f>
        <v>Emmen</v>
      </c>
    </row>
    <row r="657" spans="1:17" x14ac:dyDescent="0.25">
      <c r="A657" t="s">
        <v>1728</v>
      </c>
      <c r="B657" t="s">
        <v>1731</v>
      </c>
      <c r="C657" t="s">
        <v>1732</v>
      </c>
      <c r="D657" t="s">
        <v>1733</v>
      </c>
      <c r="E657" t="s">
        <v>1734</v>
      </c>
      <c r="F657" t="s">
        <v>1735</v>
      </c>
      <c r="G657" t="s">
        <v>1736</v>
      </c>
      <c r="H657" t="s">
        <v>1737</v>
      </c>
      <c r="I657" t="s">
        <v>376</v>
      </c>
      <c r="J657" s="33">
        <v>0.15890000000000001</v>
      </c>
      <c r="K657" s="33">
        <v>111.23</v>
      </c>
      <c r="L657">
        <v>15</v>
      </c>
      <c r="M657">
        <v>90163</v>
      </c>
      <c r="N657" t="s">
        <v>565</v>
      </c>
      <c r="O657" t="s">
        <v>378</v>
      </c>
      <c r="P657">
        <f>IF(Tabel1[[#This Row],[Beschikte productie per jaar '[MWh']]]&gt;14.25,1,0)</f>
        <v>1</v>
      </c>
      <c r="Q657" s="2" t="str">
        <f>VLOOKUP(Tabel1[[#This Row],[Plaats lokatie]],stadgem,4,0)</f>
        <v>Tynaarlo</v>
      </c>
    </row>
    <row r="658" spans="1:17" x14ac:dyDescent="0.25">
      <c r="A658" t="s">
        <v>1728</v>
      </c>
      <c r="B658" t="s">
        <v>1738</v>
      </c>
      <c r="C658" t="s">
        <v>1732</v>
      </c>
      <c r="D658" t="s">
        <v>1733</v>
      </c>
      <c r="E658" t="s">
        <v>1734</v>
      </c>
      <c r="F658" t="s">
        <v>1739</v>
      </c>
      <c r="G658" t="s">
        <v>1740</v>
      </c>
      <c r="H658" t="s">
        <v>419</v>
      </c>
      <c r="I658" t="s">
        <v>376</v>
      </c>
      <c r="J658" s="33">
        <v>0.15848000000000001</v>
      </c>
      <c r="K658" s="33">
        <v>110.93599999999999</v>
      </c>
      <c r="L658">
        <v>15</v>
      </c>
      <c r="M658">
        <v>93165</v>
      </c>
      <c r="N658" t="s">
        <v>565</v>
      </c>
      <c r="O658" t="s">
        <v>378</v>
      </c>
      <c r="P658">
        <f>IF(Tabel1[[#This Row],[Beschikte productie per jaar '[MWh']]]&gt;14.25,1,0)</f>
        <v>1</v>
      </c>
      <c r="Q658" s="2" t="str">
        <f>VLOOKUP(Tabel1[[#This Row],[Plaats lokatie]],stadgem,4,0)</f>
        <v>Tynaarlo</v>
      </c>
    </row>
    <row r="659" spans="1:17" hidden="1" x14ac:dyDescent="0.25">
      <c r="A659" t="s">
        <v>1728</v>
      </c>
      <c r="B659" t="s">
        <v>1741</v>
      </c>
      <c r="C659" t="s">
        <v>1145</v>
      </c>
      <c r="D659" t="s">
        <v>1742</v>
      </c>
      <c r="E659" t="s">
        <v>1234</v>
      </c>
      <c r="F659" t="s">
        <v>1743</v>
      </c>
      <c r="G659" t="s">
        <v>1236</v>
      </c>
      <c r="H659" t="s">
        <v>511</v>
      </c>
      <c r="I659" t="s">
        <v>376</v>
      </c>
      <c r="J659" s="33">
        <v>4.7480000000000002</v>
      </c>
      <c r="K659" s="33">
        <v>25681.03</v>
      </c>
      <c r="L659">
        <v>12</v>
      </c>
      <c r="M659">
        <v>17257653</v>
      </c>
      <c r="N659" t="s">
        <v>565</v>
      </c>
      <c r="O659" t="s">
        <v>378</v>
      </c>
      <c r="P659">
        <f>IF(Tabel1[[#This Row],[Beschikte productie per jaar '[MWh']]]&gt;14.25,1,0)</f>
        <v>1</v>
      </c>
      <c r="Q659" s="2" t="str">
        <f>VLOOKUP(Tabel1[[#This Row],[Plaats lokatie]],stadgem,4,0)</f>
        <v>Midden-Drenthe</v>
      </c>
    </row>
    <row r="660" spans="1:17" hidden="1" x14ac:dyDescent="0.25">
      <c r="A660" t="s">
        <v>1728</v>
      </c>
      <c r="B660" t="s">
        <v>1744</v>
      </c>
      <c r="C660" t="s">
        <v>371</v>
      </c>
      <c r="D660" t="s">
        <v>1730</v>
      </c>
      <c r="E660" t="s">
        <v>1745</v>
      </c>
      <c r="F660" t="s">
        <v>1746</v>
      </c>
      <c r="G660" t="s">
        <v>1747</v>
      </c>
      <c r="H660" t="s">
        <v>984</v>
      </c>
      <c r="I660" t="s">
        <v>376</v>
      </c>
      <c r="J660" s="33">
        <v>4.4999999999999998E-2</v>
      </c>
      <c r="K660" s="33">
        <v>42.75</v>
      </c>
      <c r="L660">
        <v>15</v>
      </c>
      <c r="M660">
        <v>41040</v>
      </c>
      <c r="N660" t="s">
        <v>1294</v>
      </c>
      <c r="O660" t="s">
        <v>378</v>
      </c>
      <c r="P660">
        <f>IF(Tabel1[[#This Row],[Beschikte productie per jaar '[MWh']]]&gt;14.25,1,0)</f>
        <v>1</v>
      </c>
      <c r="Q660" s="2" t="str">
        <f>VLOOKUP(Tabel1[[#This Row],[Plaats lokatie]],stadgem,4,0)</f>
        <v>Hoogeveen</v>
      </c>
    </row>
    <row r="661" spans="1:17" hidden="1" x14ac:dyDescent="0.25">
      <c r="A661" t="s">
        <v>1728</v>
      </c>
      <c r="B661" t="s">
        <v>1748</v>
      </c>
      <c r="C661" t="s">
        <v>1225</v>
      </c>
      <c r="D661" t="s">
        <v>1749</v>
      </c>
      <c r="E661" t="s">
        <v>1750</v>
      </c>
      <c r="F661" t="s">
        <v>1751</v>
      </c>
      <c r="G661" t="s">
        <v>1752</v>
      </c>
      <c r="H661" t="s">
        <v>1153</v>
      </c>
      <c r="I661" t="s">
        <v>376</v>
      </c>
      <c r="J661" s="33">
        <v>1.5</v>
      </c>
      <c r="K661" s="33">
        <v>4500</v>
      </c>
      <c r="L661">
        <v>12</v>
      </c>
      <c r="M661">
        <v>1458000</v>
      </c>
      <c r="N661" t="s">
        <v>565</v>
      </c>
      <c r="O661" t="s">
        <v>378</v>
      </c>
      <c r="P661">
        <f>IF(Tabel1[[#This Row],[Beschikte productie per jaar '[MWh']]]&gt;14.25,1,0)</f>
        <v>1</v>
      </c>
      <c r="Q661" s="2" t="str">
        <f>VLOOKUP(Tabel1[[#This Row],[Plaats lokatie]],stadgem,4,0)</f>
        <v>Noordenveld</v>
      </c>
    </row>
    <row r="662" spans="1:17" hidden="1" x14ac:dyDescent="0.25">
      <c r="A662" t="s">
        <v>1728</v>
      </c>
      <c r="B662" t="s">
        <v>1753</v>
      </c>
      <c r="C662" t="s">
        <v>1225</v>
      </c>
      <c r="D662" t="s">
        <v>1749</v>
      </c>
      <c r="E662" t="s">
        <v>373</v>
      </c>
      <c r="F662" t="s">
        <v>373</v>
      </c>
      <c r="G662" t="s">
        <v>560</v>
      </c>
      <c r="H662" t="s">
        <v>393</v>
      </c>
      <c r="I662" t="s">
        <v>376</v>
      </c>
      <c r="J662" s="33">
        <v>0.5</v>
      </c>
      <c r="K662" s="33">
        <v>1500</v>
      </c>
      <c r="L662">
        <v>12</v>
      </c>
      <c r="M662">
        <v>486000</v>
      </c>
      <c r="N662" t="s">
        <v>565</v>
      </c>
      <c r="O662" t="s">
        <v>378</v>
      </c>
      <c r="P662">
        <f>IF(Tabel1[[#This Row],[Beschikte productie per jaar '[MWh']]]&gt;14.25,1,0)</f>
        <v>1</v>
      </c>
      <c r="Q662" s="2" t="str">
        <f>VLOOKUP(Tabel1[[#This Row],[Plaats lokatie]],stadgem,4,0)</f>
        <v>Emmen</v>
      </c>
    </row>
    <row r="663" spans="1:17" hidden="1" x14ac:dyDescent="0.25">
      <c r="A663" t="s">
        <v>1728</v>
      </c>
      <c r="B663" t="s">
        <v>1754</v>
      </c>
      <c r="C663" t="s">
        <v>371</v>
      </c>
      <c r="D663" t="s">
        <v>1730</v>
      </c>
      <c r="E663" t="s">
        <v>1755</v>
      </c>
      <c r="F663" t="s">
        <v>1756</v>
      </c>
      <c r="G663" t="s">
        <v>1757</v>
      </c>
      <c r="H663" t="s">
        <v>799</v>
      </c>
      <c r="I663" t="s">
        <v>376</v>
      </c>
      <c r="J663" s="33">
        <v>0.2</v>
      </c>
      <c r="K663" s="33">
        <v>190</v>
      </c>
      <c r="L663">
        <v>15</v>
      </c>
      <c r="M663">
        <v>182400</v>
      </c>
      <c r="N663" t="s">
        <v>1294</v>
      </c>
      <c r="O663" t="s">
        <v>1513</v>
      </c>
      <c r="P663">
        <f>IF(Tabel1[[#This Row],[Beschikte productie per jaar '[MWh']]]&gt;14.25,1,0)</f>
        <v>1</v>
      </c>
      <c r="Q663" s="2" t="str">
        <f>VLOOKUP(Tabel1[[#This Row],[Plaats lokatie]],stadgem,4,0)</f>
        <v>Coevorden</v>
      </c>
    </row>
    <row r="664" spans="1:17" hidden="1" x14ac:dyDescent="0.25">
      <c r="A664" t="s">
        <v>1728</v>
      </c>
      <c r="B664" t="s">
        <v>1758</v>
      </c>
      <c r="C664" t="s">
        <v>371</v>
      </c>
      <c r="D664" t="s">
        <v>1730</v>
      </c>
      <c r="E664" t="s">
        <v>1759</v>
      </c>
      <c r="F664" t="s">
        <v>1760</v>
      </c>
      <c r="G664" t="s">
        <v>1761</v>
      </c>
      <c r="H664" t="s">
        <v>410</v>
      </c>
      <c r="I664" t="s">
        <v>376</v>
      </c>
      <c r="J664" s="33">
        <v>0.60499999999999998</v>
      </c>
      <c r="K664" s="33">
        <v>574.75</v>
      </c>
      <c r="L664">
        <v>15</v>
      </c>
      <c r="M664">
        <v>836262</v>
      </c>
      <c r="N664" t="s">
        <v>1294</v>
      </c>
      <c r="O664" t="s">
        <v>378</v>
      </c>
      <c r="P664">
        <f>IF(Tabel1[[#This Row],[Beschikte productie per jaar '[MWh']]]&gt;14.25,1,0)</f>
        <v>1</v>
      </c>
      <c r="Q664" s="2" t="str">
        <f>VLOOKUP(Tabel1[[#This Row],[Plaats lokatie]],stadgem,4,0)</f>
        <v>Noordenveld</v>
      </c>
    </row>
    <row r="665" spans="1:17" hidden="1" x14ac:dyDescent="0.25">
      <c r="A665" t="s">
        <v>1728</v>
      </c>
      <c r="B665" t="s">
        <v>1762</v>
      </c>
      <c r="C665" t="s">
        <v>371</v>
      </c>
      <c r="D665" t="s">
        <v>1730</v>
      </c>
      <c r="E665" t="s">
        <v>373</v>
      </c>
      <c r="F665" t="s">
        <v>373</v>
      </c>
      <c r="G665" t="s">
        <v>749</v>
      </c>
      <c r="H665" t="s">
        <v>397</v>
      </c>
      <c r="I665" t="s">
        <v>376</v>
      </c>
      <c r="J665" s="33">
        <v>0.499</v>
      </c>
      <c r="K665" s="33">
        <v>474.05</v>
      </c>
      <c r="L665">
        <v>15</v>
      </c>
      <c r="M665">
        <v>583082</v>
      </c>
      <c r="N665" t="s">
        <v>1294</v>
      </c>
      <c r="O665" t="s">
        <v>378</v>
      </c>
      <c r="P665">
        <f>IF(Tabel1[[#This Row],[Beschikte productie per jaar '[MWh']]]&gt;14.25,1,0)</f>
        <v>1</v>
      </c>
      <c r="Q665" s="2" t="str">
        <f>VLOOKUP(Tabel1[[#This Row],[Plaats lokatie]],stadgem,4,0)</f>
        <v>Meppel</v>
      </c>
    </row>
    <row r="666" spans="1:17" hidden="1" x14ac:dyDescent="0.25">
      <c r="A666" t="s">
        <v>1763</v>
      </c>
      <c r="B666" t="s">
        <v>1764</v>
      </c>
      <c r="C666" t="s">
        <v>371</v>
      </c>
      <c r="D666" t="s">
        <v>1765</v>
      </c>
      <c r="E666" t="s">
        <v>1766</v>
      </c>
      <c r="F666" t="s">
        <v>1767</v>
      </c>
      <c r="G666" t="s">
        <v>1546</v>
      </c>
      <c r="H666" t="s">
        <v>389</v>
      </c>
      <c r="I666" t="s">
        <v>376</v>
      </c>
      <c r="J666" s="33">
        <v>0.13109999999999999</v>
      </c>
      <c r="K666" s="33">
        <v>124.545</v>
      </c>
      <c r="L666">
        <v>15</v>
      </c>
      <c r="M666">
        <v>147586</v>
      </c>
      <c r="N666" t="s">
        <v>1294</v>
      </c>
      <c r="O666" t="s">
        <v>378</v>
      </c>
      <c r="P666">
        <f>IF(Tabel1[[#This Row],[Beschikte productie per jaar '[MWh']]]&gt;14.25,1,0)</f>
        <v>1</v>
      </c>
      <c r="Q666" s="2" t="str">
        <f>VLOOKUP(Tabel1[[#This Row],[Plaats lokatie]],stadgem,4,0)</f>
        <v>Emmen</v>
      </c>
    </row>
    <row r="667" spans="1:17" hidden="1" x14ac:dyDescent="0.25">
      <c r="A667" t="s">
        <v>1763</v>
      </c>
      <c r="B667" t="s">
        <v>313</v>
      </c>
      <c r="C667" t="s">
        <v>1139</v>
      </c>
      <c r="D667" t="s">
        <v>1768</v>
      </c>
      <c r="E667" t="s">
        <v>1769</v>
      </c>
      <c r="F667" t="s">
        <v>1770</v>
      </c>
      <c r="G667" t="s">
        <v>1500</v>
      </c>
      <c r="H667" t="s">
        <v>469</v>
      </c>
      <c r="I667" t="s">
        <v>376</v>
      </c>
      <c r="J667" s="33">
        <v>3.6</v>
      </c>
      <c r="K667" s="33">
        <v>12381</v>
      </c>
      <c r="L667">
        <v>15</v>
      </c>
      <c r="M667">
        <v>9285750</v>
      </c>
      <c r="N667" t="s">
        <v>565</v>
      </c>
      <c r="O667" t="s">
        <v>1513</v>
      </c>
      <c r="P667">
        <f>IF(Tabel1[[#This Row],[Beschikte productie per jaar '[MWh']]]&gt;14.25,1,0)</f>
        <v>1</v>
      </c>
      <c r="Q667" s="2" t="str">
        <f>VLOOKUP(Tabel1[[#This Row],[Plaats lokatie]],stadgem,4,0)</f>
        <v>Coevorden</v>
      </c>
    </row>
    <row r="668" spans="1:17" hidden="1" x14ac:dyDescent="0.25">
      <c r="A668" t="s">
        <v>1728</v>
      </c>
      <c r="B668" t="s">
        <v>129</v>
      </c>
      <c r="C668" t="s">
        <v>371</v>
      </c>
      <c r="D668" t="s">
        <v>1730</v>
      </c>
      <c r="E668" t="s">
        <v>1440</v>
      </c>
      <c r="F668" t="s">
        <v>1441</v>
      </c>
      <c r="G668" t="s">
        <v>1330</v>
      </c>
      <c r="H668" t="s">
        <v>1331</v>
      </c>
      <c r="I668" t="s">
        <v>376</v>
      </c>
      <c r="J668" s="33">
        <v>1</v>
      </c>
      <c r="K668" s="33">
        <v>950</v>
      </c>
      <c r="L668">
        <v>15</v>
      </c>
      <c r="M668">
        <v>1325250</v>
      </c>
      <c r="N668" t="s">
        <v>1501</v>
      </c>
      <c r="O668" t="s">
        <v>378</v>
      </c>
      <c r="P668">
        <f>IF(Tabel1[[#This Row],[Beschikte productie per jaar '[MWh']]]&gt;14.25,1,0)</f>
        <v>1</v>
      </c>
      <c r="Q668" s="2" t="str">
        <f>VLOOKUP(Tabel1[[#This Row],[Plaats lokatie]],stadgem,4,0)</f>
        <v>Aa en Hunze</v>
      </c>
    </row>
    <row r="669" spans="1:17" hidden="1" x14ac:dyDescent="0.25">
      <c r="A669" t="s">
        <v>1763</v>
      </c>
      <c r="B669" t="s">
        <v>1771</v>
      </c>
      <c r="C669" t="s">
        <v>371</v>
      </c>
      <c r="D669" t="s">
        <v>1765</v>
      </c>
      <c r="E669" t="s">
        <v>1772</v>
      </c>
      <c r="F669" t="s">
        <v>1773</v>
      </c>
      <c r="G669" t="s">
        <v>1774</v>
      </c>
      <c r="H669" t="s">
        <v>401</v>
      </c>
      <c r="I669" t="s">
        <v>376</v>
      </c>
      <c r="J669" s="33">
        <v>0.11005</v>
      </c>
      <c r="K669" s="33">
        <v>100.48226666666666</v>
      </c>
      <c r="L669">
        <v>15</v>
      </c>
      <c r="M669">
        <v>139572</v>
      </c>
      <c r="N669" t="s">
        <v>1294</v>
      </c>
      <c r="O669" t="s">
        <v>378</v>
      </c>
      <c r="P669">
        <f>IF(Tabel1[[#This Row],[Beschikte productie per jaar '[MWh']]]&gt;14.25,1,0)</f>
        <v>1</v>
      </c>
      <c r="Q669" s="2" t="str">
        <f>VLOOKUP(Tabel1[[#This Row],[Plaats lokatie]],stadgem,4,0)</f>
        <v>Assen</v>
      </c>
    </row>
    <row r="670" spans="1:17" hidden="1" x14ac:dyDescent="0.25">
      <c r="A670" t="s">
        <v>1728</v>
      </c>
      <c r="B670" t="s">
        <v>1775</v>
      </c>
      <c r="C670" t="s">
        <v>371</v>
      </c>
      <c r="D670" t="s">
        <v>1730</v>
      </c>
      <c r="E670" t="s">
        <v>373</v>
      </c>
      <c r="F670" t="s">
        <v>373</v>
      </c>
      <c r="G670" t="s">
        <v>1776</v>
      </c>
      <c r="H670" t="s">
        <v>1777</v>
      </c>
      <c r="I670" t="s">
        <v>376</v>
      </c>
      <c r="J670" s="33">
        <v>0.48</v>
      </c>
      <c r="K670" s="33">
        <v>456</v>
      </c>
      <c r="L670">
        <v>15</v>
      </c>
      <c r="M670">
        <v>670320</v>
      </c>
      <c r="N670" t="s">
        <v>1294</v>
      </c>
      <c r="O670" t="s">
        <v>378</v>
      </c>
      <c r="P670">
        <f>IF(Tabel1[[#This Row],[Beschikte productie per jaar '[MWh']]]&gt;14.25,1,0)</f>
        <v>1</v>
      </c>
      <c r="Q670" s="2" t="str">
        <f>VLOOKUP(Tabel1[[#This Row],[Plaats lokatie]],stadgem,4,0)</f>
        <v>Borger-Odoorn</v>
      </c>
    </row>
    <row r="671" spans="1:17" hidden="1" x14ac:dyDescent="0.25">
      <c r="A671" t="s">
        <v>1763</v>
      </c>
      <c r="B671" t="s">
        <v>113</v>
      </c>
      <c r="C671" t="s">
        <v>371</v>
      </c>
      <c r="D671" t="s">
        <v>1778</v>
      </c>
      <c r="E671" t="s">
        <v>1779</v>
      </c>
      <c r="F671" t="s">
        <v>1780</v>
      </c>
      <c r="G671" t="s">
        <v>1500</v>
      </c>
      <c r="H671" t="s">
        <v>502</v>
      </c>
      <c r="I671" t="s">
        <v>376</v>
      </c>
      <c r="J671" s="33">
        <v>6.6520000000000001</v>
      </c>
      <c r="K671" s="33">
        <v>6319.4</v>
      </c>
      <c r="L671">
        <v>15</v>
      </c>
      <c r="M671">
        <v>8341608</v>
      </c>
      <c r="N671" t="s">
        <v>1501</v>
      </c>
      <c r="O671" t="s">
        <v>1513</v>
      </c>
      <c r="P671">
        <f>IF(Tabel1[[#This Row],[Beschikte productie per jaar '[MWh']]]&gt;14.25,1,0)</f>
        <v>1</v>
      </c>
      <c r="Q671" s="2" t="str">
        <f>VLOOKUP(Tabel1[[#This Row],[Plaats lokatie]],stadgem,4,0)</f>
        <v>Midden-Drenthe</v>
      </c>
    </row>
    <row r="672" spans="1:17" hidden="1" x14ac:dyDescent="0.25">
      <c r="A672" t="s">
        <v>1728</v>
      </c>
      <c r="B672" t="s">
        <v>1781</v>
      </c>
      <c r="C672" t="s">
        <v>371</v>
      </c>
      <c r="D672" t="s">
        <v>1730</v>
      </c>
      <c r="E672" t="s">
        <v>1192</v>
      </c>
      <c r="F672" t="s">
        <v>1782</v>
      </c>
      <c r="G672" t="s">
        <v>1783</v>
      </c>
      <c r="H672" t="s">
        <v>469</v>
      </c>
      <c r="I672" t="s">
        <v>376</v>
      </c>
      <c r="J672" s="33">
        <v>3.5999999999999997E-2</v>
      </c>
      <c r="K672" s="33">
        <v>34.200000000000003</v>
      </c>
      <c r="L672">
        <v>15</v>
      </c>
      <c r="M672">
        <v>50787</v>
      </c>
      <c r="N672" t="s">
        <v>1294</v>
      </c>
      <c r="O672" t="s">
        <v>378</v>
      </c>
      <c r="P672">
        <f>IF(Tabel1[[#This Row],[Beschikte productie per jaar '[MWh']]]&gt;14.25,1,0)</f>
        <v>1</v>
      </c>
      <c r="Q672" s="2" t="str">
        <f>VLOOKUP(Tabel1[[#This Row],[Plaats lokatie]],stadgem,4,0)</f>
        <v>Coevorden</v>
      </c>
    </row>
    <row r="673" spans="1:17" hidden="1" x14ac:dyDescent="0.25">
      <c r="A673" t="s">
        <v>1784</v>
      </c>
      <c r="B673" t="s">
        <v>1785</v>
      </c>
      <c r="C673" t="s">
        <v>1145</v>
      </c>
      <c r="D673" t="s">
        <v>1786</v>
      </c>
      <c r="E673" t="s">
        <v>373</v>
      </c>
      <c r="F673" t="s">
        <v>373</v>
      </c>
      <c r="G673" t="s">
        <v>459</v>
      </c>
      <c r="H673" t="s">
        <v>460</v>
      </c>
      <c r="I673" t="s">
        <v>376</v>
      </c>
      <c r="J673" s="33">
        <v>0.17100000000000001</v>
      </c>
      <c r="K673" s="33">
        <v>1047</v>
      </c>
      <c r="L673">
        <v>12</v>
      </c>
      <c r="M673">
        <v>1193580</v>
      </c>
      <c r="N673" t="s">
        <v>565</v>
      </c>
      <c r="O673" t="s">
        <v>378</v>
      </c>
      <c r="P673">
        <f>IF(Tabel1[[#This Row],[Beschikte productie per jaar '[MWh']]]&gt;14.25,1,0)</f>
        <v>1</v>
      </c>
      <c r="Q673" s="2" t="str">
        <f>VLOOKUP(Tabel1[[#This Row],[Plaats lokatie]],stadgem,4,0)</f>
        <v>Westerveld</v>
      </c>
    </row>
    <row r="674" spans="1:17" hidden="1" x14ac:dyDescent="0.25">
      <c r="A674" t="s">
        <v>1728</v>
      </c>
      <c r="B674" t="s">
        <v>1787</v>
      </c>
      <c r="C674" t="s">
        <v>371</v>
      </c>
      <c r="D674" t="s">
        <v>1730</v>
      </c>
      <c r="E674" t="s">
        <v>1525</v>
      </c>
      <c r="F674" t="s">
        <v>1788</v>
      </c>
      <c r="G674" t="s">
        <v>1789</v>
      </c>
      <c r="H674" t="s">
        <v>401</v>
      </c>
      <c r="I674" t="s">
        <v>376</v>
      </c>
      <c r="J674" s="33">
        <v>2.33</v>
      </c>
      <c r="K674" s="33">
        <v>2213.5</v>
      </c>
      <c r="L674">
        <v>15</v>
      </c>
      <c r="M674">
        <v>2689403</v>
      </c>
      <c r="N674" t="s">
        <v>1294</v>
      </c>
      <c r="O674" t="s">
        <v>378</v>
      </c>
      <c r="P674">
        <f>IF(Tabel1[[#This Row],[Beschikte productie per jaar '[MWh']]]&gt;14.25,1,0)</f>
        <v>1</v>
      </c>
      <c r="Q674" s="2" t="str">
        <f>VLOOKUP(Tabel1[[#This Row],[Plaats lokatie]],stadgem,4,0)</f>
        <v>Assen</v>
      </c>
    </row>
    <row r="675" spans="1:17" x14ac:dyDescent="0.25">
      <c r="A675" t="s">
        <v>1763</v>
      </c>
      <c r="B675" t="s">
        <v>1790</v>
      </c>
      <c r="C675" t="s">
        <v>371</v>
      </c>
      <c r="D675" t="s">
        <v>1765</v>
      </c>
      <c r="E675" t="s">
        <v>1791</v>
      </c>
      <c r="F675" t="s">
        <v>1792</v>
      </c>
      <c r="G675" t="s">
        <v>1740</v>
      </c>
      <c r="H675" t="s">
        <v>419</v>
      </c>
      <c r="I675" t="s">
        <v>376</v>
      </c>
      <c r="J675" s="33">
        <v>0.05</v>
      </c>
      <c r="K675" s="33">
        <v>46.708333333333336</v>
      </c>
      <c r="L675">
        <v>15</v>
      </c>
      <c r="M675">
        <v>61275</v>
      </c>
      <c r="N675" t="s">
        <v>1294</v>
      </c>
      <c r="O675" t="s">
        <v>378</v>
      </c>
      <c r="P675">
        <f>IF(Tabel1[[#This Row],[Beschikte productie per jaar '[MWh']]]&gt;14.25,1,0)</f>
        <v>1</v>
      </c>
      <c r="Q675" s="2" t="str">
        <f>VLOOKUP(Tabel1[[#This Row],[Plaats lokatie]],stadgem,4,0)</f>
        <v>Tynaarlo</v>
      </c>
    </row>
    <row r="676" spans="1:17" hidden="1" x14ac:dyDescent="0.25">
      <c r="A676" t="s">
        <v>1728</v>
      </c>
      <c r="B676" t="s">
        <v>1793</v>
      </c>
      <c r="C676" t="s">
        <v>371</v>
      </c>
      <c r="D676" t="s">
        <v>1730</v>
      </c>
      <c r="E676" t="s">
        <v>1794</v>
      </c>
      <c r="F676" t="s">
        <v>1795</v>
      </c>
      <c r="G676" t="s">
        <v>1398</v>
      </c>
      <c r="H676" t="s">
        <v>397</v>
      </c>
      <c r="I676" t="s">
        <v>376</v>
      </c>
      <c r="J676" s="33">
        <v>0.13500000000000001</v>
      </c>
      <c r="K676" s="33">
        <v>128.25</v>
      </c>
      <c r="L676">
        <v>15</v>
      </c>
      <c r="M676">
        <v>190452</v>
      </c>
      <c r="N676" t="s">
        <v>1294</v>
      </c>
      <c r="O676" t="s">
        <v>378</v>
      </c>
      <c r="P676">
        <f>IF(Tabel1[[#This Row],[Beschikte productie per jaar '[MWh']]]&gt;14.25,1,0)</f>
        <v>1</v>
      </c>
      <c r="Q676" s="2" t="str">
        <f>VLOOKUP(Tabel1[[#This Row],[Plaats lokatie]],stadgem,4,0)</f>
        <v>Meppel</v>
      </c>
    </row>
    <row r="677" spans="1:17" hidden="1" x14ac:dyDescent="0.25">
      <c r="A677" t="s">
        <v>1728</v>
      </c>
      <c r="B677" t="s">
        <v>1796</v>
      </c>
      <c r="C677" t="s">
        <v>371</v>
      </c>
      <c r="D677" t="s">
        <v>1730</v>
      </c>
      <c r="E677" t="s">
        <v>1797</v>
      </c>
      <c r="F677" t="s">
        <v>1798</v>
      </c>
      <c r="G677" t="s">
        <v>1500</v>
      </c>
      <c r="H677" t="s">
        <v>693</v>
      </c>
      <c r="I677" t="s">
        <v>376</v>
      </c>
      <c r="J677" s="33">
        <v>39.36</v>
      </c>
      <c r="K677" s="33">
        <v>37392</v>
      </c>
      <c r="L677">
        <v>15</v>
      </c>
      <c r="M677">
        <v>43187760</v>
      </c>
      <c r="N677" t="s">
        <v>1501</v>
      </c>
      <c r="O677" t="s">
        <v>1513</v>
      </c>
      <c r="P677">
        <f>IF(Tabel1[[#This Row],[Beschikte productie per jaar '[MWh']]]&gt;14.25,1,0)</f>
        <v>1</v>
      </c>
      <c r="Q677" s="2" t="str">
        <f>VLOOKUP(Tabel1[[#This Row],[Plaats lokatie]],stadgem,4,0)</f>
        <v>Borger-Odoorn</v>
      </c>
    </row>
    <row r="678" spans="1:17" hidden="1" x14ac:dyDescent="0.25">
      <c r="A678" t="s">
        <v>1728</v>
      </c>
      <c r="B678" t="s">
        <v>1799</v>
      </c>
      <c r="C678" t="s">
        <v>371</v>
      </c>
      <c r="D678" t="s">
        <v>1730</v>
      </c>
      <c r="E678" t="s">
        <v>373</v>
      </c>
      <c r="F678" t="s">
        <v>373</v>
      </c>
      <c r="G678" t="s">
        <v>542</v>
      </c>
      <c r="H678" t="s">
        <v>543</v>
      </c>
      <c r="I678" t="s">
        <v>376</v>
      </c>
      <c r="J678" s="33">
        <v>9.8000000000000004E-2</v>
      </c>
      <c r="K678" s="33">
        <v>93.1</v>
      </c>
      <c r="L678">
        <v>15</v>
      </c>
      <c r="M678">
        <v>113117</v>
      </c>
      <c r="N678" t="s">
        <v>1294</v>
      </c>
      <c r="O678" t="s">
        <v>378</v>
      </c>
      <c r="P678">
        <f>IF(Tabel1[[#This Row],[Beschikte productie per jaar '[MWh']]]&gt;14.25,1,0)</f>
        <v>1</v>
      </c>
      <c r="Q678" s="2" t="str">
        <f>VLOOKUP(Tabel1[[#This Row],[Plaats lokatie]],stadgem,4,0)</f>
        <v>Emmen</v>
      </c>
    </row>
    <row r="679" spans="1:17" hidden="1" x14ac:dyDescent="0.25">
      <c r="A679" t="s">
        <v>1728</v>
      </c>
      <c r="B679" t="s">
        <v>1800</v>
      </c>
      <c r="C679" t="s">
        <v>371</v>
      </c>
      <c r="D679" t="s">
        <v>1730</v>
      </c>
      <c r="E679" t="s">
        <v>1759</v>
      </c>
      <c r="F679" t="s">
        <v>1801</v>
      </c>
      <c r="G679" t="s">
        <v>1802</v>
      </c>
      <c r="H679" t="s">
        <v>469</v>
      </c>
      <c r="I679" t="s">
        <v>376</v>
      </c>
      <c r="J679" s="33">
        <v>0.13</v>
      </c>
      <c r="K679" s="33">
        <v>123.5</v>
      </c>
      <c r="L679">
        <v>15</v>
      </c>
      <c r="M679">
        <v>179693</v>
      </c>
      <c r="N679" t="s">
        <v>1294</v>
      </c>
      <c r="O679" t="s">
        <v>1513</v>
      </c>
      <c r="P679">
        <f>IF(Tabel1[[#This Row],[Beschikte productie per jaar '[MWh']]]&gt;14.25,1,0)</f>
        <v>1</v>
      </c>
      <c r="Q679" s="2" t="str">
        <f>VLOOKUP(Tabel1[[#This Row],[Plaats lokatie]],stadgem,4,0)</f>
        <v>Coevorden</v>
      </c>
    </row>
    <row r="680" spans="1:17" hidden="1" x14ac:dyDescent="0.25">
      <c r="A680" t="s">
        <v>1763</v>
      </c>
      <c r="B680" t="s">
        <v>1803</v>
      </c>
      <c r="C680" t="s">
        <v>371</v>
      </c>
      <c r="D680" t="s">
        <v>1765</v>
      </c>
      <c r="E680" t="s">
        <v>373</v>
      </c>
      <c r="F680" t="s">
        <v>373</v>
      </c>
      <c r="G680" t="s">
        <v>1029</v>
      </c>
      <c r="H680" t="s">
        <v>1030</v>
      </c>
      <c r="I680" t="s">
        <v>376</v>
      </c>
      <c r="J680" s="33">
        <v>0.20150000000000001</v>
      </c>
      <c r="K680" s="33">
        <v>191.42500000000001</v>
      </c>
      <c r="L680">
        <v>15</v>
      </c>
      <c r="M680">
        <v>261296</v>
      </c>
      <c r="N680" t="s">
        <v>1294</v>
      </c>
      <c r="O680" t="s">
        <v>378</v>
      </c>
      <c r="P680">
        <f>IF(Tabel1[[#This Row],[Beschikte productie per jaar '[MWh']]]&gt;14.25,1,0)</f>
        <v>1</v>
      </c>
      <c r="Q680" s="2" t="str">
        <f>VLOOKUP(Tabel1[[#This Row],[Plaats lokatie]],stadgem,4,0)</f>
        <v>Emmen</v>
      </c>
    </row>
    <row r="681" spans="1:17" hidden="1" x14ac:dyDescent="0.25">
      <c r="A681" t="s">
        <v>1763</v>
      </c>
      <c r="B681" t="s">
        <v>1804</v>
      </c>
      <c r="C681" t="s">
        <v>1805</v>
      </c>
      <c r="D681" t="s">
        <v>1806</v>
      </c>
      <c r="E681" t="s">
        <v>373</v>
      </c>
      <c r="F681" t="s">
        <v>373</v>
      </c>
      <c r="G681" t="s">
        <v>1500</v>
      </c>
      <c r="H681" t="s">
        <v>586</v>
      </c>
      <c r="I681" t="s">
        <v>376</v>
      </c>
      <c r="J681" s="33">
        <v>8.0000000000000002E-3</v>
      </c>
      <c r="K681" s="33">
        <v>45.6</v>
      </c>
      <c r="L681">
        <v>15</v>
      </c>
      <c r="M681">
        <v>53352</v>
      </c>
      <c r="N681" t="s">
        <v>565</v>
      </c>
      <c r="O681" t="s">
        <v>1513</v>
      </c>
      <c r="P681">
        <f>IF(Tabel1[[#This Row],[Beschikte productie per jaar '[MWh']]]&gt;14.25,1,0)</f>
        <v>1</v>
      </c>
      <c r="Q681" s="2" t="str">
        <f>VLOOKUP(Tabel1[[#This Row],[Plaats lokatie]],stadgem,4,0)</f>
        <v>De Wolden</v>
      </c>
    </row>
    <row r="682" spans="1:17" hidden="1" x14ac:dyDescent="0.25">
      <c r="A682" t="s">
        <v>1728</v>
      </c>
      <c r="B682" t="s">
        <v>1807</v>
      </c>
      <c r="C682" t="s">
        <v>371</v>
      </c>
      <c r="D682" t="s">
        <v>1730</v>
      </c>
      <c r="E682" t="s">
        <v>373</v>
      </c>
      <c r="F682" t="s">
        <v>373</v>
      </c>
      <c r="G682" t="s">
        <v>905</v>
      </c>
      <c r="H682" t="s">
        <v>906</v>
      </c>
      <c r="I682" t="s">
        <v>376</v>
      </c>
      <c r="J682" s="33">
        <v>0.26932499999999998</v>
      </c>
      <c r="K682" s="33">
        <v>255.85900000000001</v>
      </c>
      <c r="L682">
        <v>15</v>
      </c>
      <c r="M682">
        <v>379951</v>
      </c>
      <c r="N682" t="s">
        <v>1294</v>
      </c>
      <c r="O682" t="s">
        <v>1513</v>
      </c>
      <c r="P682">
        <f>IF(Tabel1[[#This Row],[Beschikte productie per jaar '[MWh']]]&gt;14.25,1,0)</f>
        <v>1</v>
      </c>
      <c r="Q682" s="2" t="str">
        <f>VLOOKUP(Tabel1[[#This Row],[Plaats lokatie]],stadgem,4,0)</f>
        <v>Aa en Hunze</v>
      </c>
    </row>
    <row r="683" spans="1:17" hidden="1" x14ac:dyDescent="0.25">
      <c r="A683" t="s">
        <v>1763</v>
      </c>
      <c r="B683" t="s">
        <v>1808</v>
      </c>
      <c r="C683" t="s">
        <v>371</v>
      </c>
      <c r="D683" t="s">
        <v>1765</v>
      </c>
      <c r="E683" t="s">
        <v>1809</v>
      </c>
      <c r="F683" t="s">
        <v>1810</v>
      </c>
      <c r="G683" t="s">
        <v>1811</v>
      </c>
      <c r="H683" t="s">
        <v>589</v>
      </c>
      <c r="I683" t="s">
        <v>376</v>
      </c>
      <c r="J683" s="33">
        <v>0.19</v>
      </c>
      <c r="K683" s="33">
        <v>180.5</v>
      </c>
      <c r="L683">
        <v>15</v>
      </c>
      <c r="M683">
        <v>222015</v>
      </c>
      <c r="N683" t="s">
        <v>1294</v>
      </c>
      <c r="O683" t="s">
        <v>378</v>
      </c>
      <c r="P683">
        <f>IF(Tabel1[[#This Row],[Beschikte productie per jaar '[MWh']]]&gt;14.25,1,0)</f>
        <v>1</v>
      </c>
      <c r="Q683" s="2" t="str">
        <f>VLOOKUP(Tabel1[[#This Row],[Plaats lokatie]],stadgem,4,0)</f>
        <v>Emmen</v>
      </c>
    </row>
    <row r="684" spans="1:17" hidden="1" x14ac:dyDescent="0.25">
      <c r="A684" t="s">
        <v>1728</v>
      </c>
      <c r="B684" t="s">
        <v>1812</v>
      </c>
      <c r="C684" t="s">
        <v>371</v>
      </c>
      <c r="D684" t="s">
        <v>1730</v>
      </c>
      <c r="E684" t="s">
        <v>1813</v>
      </c>
      <c r="F684" t="s">
        <v>1814</v>
      </c>
      <c r="G684" t="s">
        <v>1815</v>
      </c>
      <c r="H684" t="s">
        <v>397</v>
      </c>
      <c r="I684" t="s">
        <v>376</v>
      </c>
      <c r="J684" s="33">
        <v>6.4000000000000001E-2</v>
      </c>
      <c r="K684" s="33">
        <v>60.8</v>
      </c>
      <c r="L684">
        <v>15</v>
      </c>
      <c r="M684">
        <v>76608</v>
      </c>
      <c r="N684" t="s">
        <v>1294</v>
      </c>
      <c r="O684" t="s">
        <v>378</v>
      </c>
      <c r="P684">
        <f>IF(Tabel1[[#This Row],[Beschikte productie per jaar '[MWh']]]&gt;14.25,1,0)</f>
        <v>1</v>
      </c>
      <c r="Q684" s="2" t="str">
        <f>VLOOKUP(Tabel1[[#This Row],[Plaats lokatie]],stadgem,4,0)</f>
        <v>Meppel</v>
      </c>
    </row>
    <row r="685" spans="1:17" hidden="1" x14ac:dyDescent="0.25">
      <c r="A685" t="s">
        <v>1728</v>
      </c>
      <c r="B685" t="s">
        <v>1816</v>
      </c>
      <c r="C685" t="s">
        <v>371</v>
      </c>
      <c r="D685" t="s">
        <v>1730</v>
      </c>
      <c r="E685" t="s">
        <v>373</v>
      </c>
      <c r="F685" t="s">
        <v>373</v>
      </c>
      <c r="G685" t="s">
        <v>1817</v>
      </c>
      <c r="H685" t="s">
        <v>1818</v>
      </c>
      <c r="I685" t="s">
        <v>376</v>
      </c>
      <c r="J685" s="33">
        <v>0.495</v>
      </c>
      <c r="K685" s="33">
        <v>470.25</v>
      </c>
      <c r="L685">
        <v>15</v>
      </c>
      <c r="M685">
        <v>691268</v>
      </c>
      <c r="N685" t="s">
        <v>1294</v>
      </c>
      <c r="O685" t="s">
        <v>378</v>
      </c>
      <c r="P685">
        <f>IF(Tabel1[[#This Row],[Beschikte productie per jaar '[MWh']]]&gt;14.25,1,0)</f>
        <v>1</v>
      </c>
      <c r="Q685" s="2" t="str">
        <f>VLOOKUP(Tabel1[[#This Row],[Plaats lokatie]],stadgem,4,0)</f>
        <v>Noordenveld</v>
      </c>
    </row>
    <row r="686" spans="1:17" hidden="1" x14ac:dyDescent="0.25">
      <c r="A686" t="s">
        <v>1728</v>
      </c>
      <c r="B686" t="s">
        <v>1819</v>
      </c>
      <c r="C686" t="s">
        <v>371</v>
      </c>
      <c r="D686" t="s">
        <v>1730</v>
      </c>
      <c r="E686" t="s">
        <v>1525</v>
      </c>
      <c r="F686" t="s">
        <v>1820</v>
      </c>
      <c r="G686" t="s">
        <v>1821</v>
      </c>
      <c r="H686" t="s">
        <v>401</v>
      </c>
      <c r="I686" t="s">
        <v>376</v>
      </c>
      <c r="J686" s="33">
        <v>0.33</v>
      </c>
      <c r="K686" s="33">
        <v>313.5</v>
      </c>
      <c r="L686">
        <v>15</v>
      </c>
      <c r="M686">
        <v>380903</v>
      </c>
      <c r="N686" t="s">
        <v>1294</v>
      </c>
      <c r="O686" t="s">
        <v>378</v>
      </c>
      <c r="P686">
        <f>IF(Tabel1[[#This Row],[Beschikte productie per jaar '[MWh']]]&gt;14.25,1,0)</f>
        <v>1</v>
      </c>
      <c r="Q686" s="2" t="str">
        <f>VLOOKUP(Tabel1[[#This Row],[Plaats lokatie]],stadgem,4,0)</f>
        <v>Assen</v>
      </c>
    </row>
    <row r="687" spans="1:17" hidden="1" x14ac:dyDescent="0.25">
      <c r="A687" t="s">
        <v>1728</v>
      </c>
      <c r="B687" t="s">
        <v>1822</v>
      </c>
      <c r="C687" t="s">
        <v>371</v>
      </c>
      <c r="D687" t="s">
        <v>1730</v>
      </c>
      <c r="E687" t="s">
        <v>1759</v>
      </c>
      <c r="F687" t="s">
        <v>1823</v>
      </c>
      <c r="G687" t="s">
        <v>1824</v>
      </c>
      <c r="H687" t="s">
        <v>472</v>
      </c>
      <c r="I687" t="s">
        <v>376</v>
      </c>
      <c r="J687" s="33">
        <v>0.27074999999999999</v>
      </c>
      <c r="K687" s="33">
        <v>257.21300000000002</v>
      </c>
      <c r="L687">
        <v>15</v>
      </c>
      <c r="M687">
        <v>374245</v>
      </c>
      <c r="N687" t="s">
        <v>1294</v>
      </c>
      <c r="O687" t="s">
        <v>1513</v>
      </c>
      <c r="P687">
        <f>IF(Tabel1[[#This Row],[Beschikte productie per jaar '[MWh']]]&gt;14.25,1,0)</f>
        <v>1</v>
      </c>
      <c r="Q687" s="2" t="str">
        <f>VLOOKUP(Tabel1[[#This Row],[Plaats lokatie]],stadgem,4,0)</f>
        <v>Coevorden</v>
      </c>
    </row>
    <row r="688" spans="1:17" hidden="1" x14ac:dyDescent="0.25">
      <c r="A688" t="s">
        <v>1728</v>
      </c>
      <c r="B688" t="s">
        <v>1825</v>
      </c>
      <c r="C688" t="s">
        <v>371</v>
      </c>
      <c r="D688" t="s">
        <v>1730</v>
      </c>
      <c r="E688" t="s">
        <v>1826</v>
      </c>
      <c r="F688" t="s">
        <v>1827</v>
      </c>
      <c r="G688" t="s">
        <v>1828</v>
      </c>
      <c r="H688" t="s">
        <v>693</v>
      </c>
      <c r="I688" t="s">
        <v>376</v>
      </c>
      <c r="J688" s="33">
        <v>0.47499999999999998</v>
      </c>
      <c r="K688" s="33">
        <v>451.25</v>
      </c>
      <c r="L688">
        <v>15</v>
      </c>
      <c r="M688">
        <v>541500</v>
      </c>
      <c r="N688" t="s">
        <v>1294</v>
      </c>
      <c r="O688" t="s">
        <v>378</v>
      </c>
      <c r="P688">
        <f>IF(Tabel1[[#This Row],[Beschikte productie per jaar '[MWh']]]&gt;14.25,1,0)</f>
        <v>1</v>
      </c>
      <c r="Q688" s="2" t="str">
        <f>VLOOKUP(Tabel1[[#This Row],[Plaats lokatie]],stadgem,4,0)</f>
        <v>Borger-Odoorn</v>
      </c>
    </row>
    <row r="689" spans="1:17" hidden="1" x14ac:dyDescent="0.25">
      <c r="A689" t="s">
        <v>1728</v>
      </c>
      <c r="B689" t="s">
        <v>1829</v>
      </c>
      <c r="C689" t="s">
        <v>371</v>
      </c>
      <c r="D689" t="s">
        <v>1730</v>
      </c>
      <c r="E689" t="s">
        <v>373</v>
      </c>
      <c r="F689" t="s">
        <v>373</v>
      </c>
      <c r="G689" t="s">
        <v>735</v>
      </c>
      <c r="H689" t="s">
        <v>736</v>
      </c>
      <c r="I689" t="s">
        <v>376</v>
      </c>
      <c r="J689" s="33">
        <v>0.12</v>
      </c>
      <c r="K689" s="33">
        <v>114</v>
      </c>
      <c r="L689">
        <v>15</v>
      </c>
      <c r="M689">
        <v>140220</v>
      </c>
      <c r="N689" t="s">
        <v>1294</v>
      </c>
      <c r="O689" t="s">
        <v>1513</v>
      </c>
      <c r="P689">
        <f>IF(Tabel1[[#This Row],[Beschikte productie per jaar '[MWh']]]&gt;14.25,1,0)</f>
        <v>1</v>
      </c>
      <c r="Q689" s="2" t="str">
        <f>VLOOKUP(Tabel1[[#This Row],[Plaats lokatie]],stadgem,4,0)</f>
        <v>Emmen</v>
      </c>
    </row>
    <row r="690" spans="1:17" hidden="1" x14ac:dyDescent="0.25">
      <c r="A690" t="s">
        <v>1763</v>
      </c>
      <c r="B690" t="s">
        <v>1830</v>
      </c>
      <c r="C690" t="s">
        <v>371</v>
      </c>
      <c r="D690" t="s">
        <v>1765</v>
      </c>
      <c r="E690" t="s">
        <v>1831</v>
      </c>
      <c r="F690" t="s">
        <v>1832</v>
      </c>
      <c r="G690" t="s">
        <v>1833</v>
      </c>
      <c r="H690" t="s">
        <v>1834</v>
      </c>
      <c r="I690" t="s">
        <v>376</v>
      </c>
      <c r="J690" s="33">
        <v>0.13250000000000001</v>
      </c>
      <c r="K690" s="33">
        <v>125.875</v>
      </c>
      <c r="L690">
        <v>15</v>
      </c>
      <c r="M690">
        <v>171820</v>
      </c>
      <c r="N690" t="s">
        <v>1294</v>
      </c>
      <c r="O690" t="s">
        <v>378</v>
      </c>
      <c r="P690">
        <f>IF(Tabel1[[#This Row],[Beschikte productie per jaar '[MWh']]]&gt;14.25,1,0)</f>
        <v>1</v>
      </c>
      <c r="Q690" s="2" t="str">
        <f>VLOOKUP(Tabel1[[#This Row],[Plaats lokatie]],stadgem,4,0)</f>
        <v>Borger-Odoorn</v>
      </c>
    </row>
    <row r="691" spans="1:17" hidden="1" x14ac:dyDescent="0.25">
      <c r="A691" t="s">
        <v>1763</v>
      </c>
      <c r="B691" t="s">
        <v>1835</v>
      </c>
      <c r="C691" t="s">
        <v>1145</v>
      </c>
      <c r="D691" t="s">
        <v>1742</v>
      </c>
      <c r="E691" t="s">
        <v>1269</v>
      </c>
      <c r="F691" t="s">
        <v>1270</v>
      </c>
      <c r="G691" t="s">
        <v>1271</v>
      </c>
      <c r="H691" t="s">
        <v>714</v>
      </c>
      <c r="I691" t="s">
        <v>376</v>
      </c>
      <c r="J691" s="33">
        <v>3.585</v>
      </c>
      <c r="K691" s="33">
        <v>21500</v>
      </c>
      <c r="L691">
        <v>12</v>
      </c>
      <c r="M691">
        <v>14448000</v>
      </c>
      <c r="N691" t="s">
        <v>565</v>
      </c>
      <c r="O691" t="s">
        <v>378</v>
      </c>
      <c r="P691">
        <f>IF(Tabel1[[#This Row],[Beschikte productie per jaar '[MWh']]]&gt;14.25,1,0)</f>
        <v>1</v>
      </c>
      <c r="Q691" s="2" t="str">
        <f>VLOOKUP(Tabel1[[#This Row],[Plaats lokatie]],stadgem,4,0)</f>
        <v>De Wolden</v>
      </c>
    </row>
    <row r="692" spans="1:17" hidden="1" x14ac:dyDescent="0.25">
      <c r="A692" t="s">
        <v>1728</v>
      </c>
      <c r="B692" t="s">
        <v>1836</v>
      </c>
      <c r="C692" t="s">
        <v>371</v>
      </c>
      <c r="D692" t="s">
        <v>1730</v>
      </c>
      <c r="E692" t="s">
        <v>801</v>
      </c>
      <c r="F692" t="s">
        <v>802</v>
      </c>
      <c r="G692" t="s">
        <v>803</v>
      </c>
      <c r="H692" t="s">
        <v>393</v>
      </c>
      <c r="I692" t="s">
        <v>376</v>
      </c>
      <c r="J692" s="33">
        <v>0.499</v>
      </c>
      <c r="K692" s="33">
        <v>474.05</v>
      </c>
      <c r="L692">
        <v>15</v>
      </c>
      <c r="M692">
        <v>583082</v>
      </c>
      <c r="N692" t="s">
        <v>1294</v>
      </c>
      <c r="O692" t="s">
        <v>378</v>
      </c>
      <c r="P692">
        <f>IF(Tabel1[[#This Row],[Beschikte productie per jaar '[MWh']]]&gt;14.25,1,0)</f>
        <v>1</v>
      </c>
      <c r="Q692" s="2" t="str">
        <f>VLOOKUP(Tabel1[[#This Row],[Plaats lokatie]],stadgem,4,0)</f>
        <v>Emmen</v>
      </c>
    </row>
    <row r="693" spans="1:17" hidden="1" x14ac:dyDescent="0.25">
      <c r="A693" t="s">
        <v>1728</v>
      </c>
      <c r="B693" t="s">
        <v>1837</v>
      </c>
      <c r="C693" t="s">
        <v>371</v>
      </c>
      <c r="D693" t="s">
        <v>1730</v>
      </c>
      <c r="E693" t="s">
        <v>373</v>
      </c>
      <c r="F693" t="s">
        <v>373</v>
      </c>
      <c r="G693" t="s">
        <v>459</v>
      </c>
      <c r="H693" t="s">
        <v>460</v>
      </c>
      <c r="I693" t="s">
        <v>376</v>
      </c>
      <c r="J693" s="33">
        <v>0.182</v>
      </c>
      <c r="K693" s="33">
        <v>172.9</v>
      </c>
      <c r="L693">
        <v>15</v>
      </c>
      <c r="M693">
        <v>210074</v>
      </c>
      <c r="N693" t="s">
        <v>1294</v>
      </c>
      <c r="O693" t="s">
        <v>378</v>
      </c>
      <c r="P693">
        <f>IF(Tabel1[[#This Row],[Beschikte productie per jaar '[MWh']]]&gt;14.25,1,0)</f>
        <v>1</v>
      </c>
      <c r="Q693" s="2" t="str">
        <f>VLOOKUP(Tabel1[[#This Row],[Plaats lokatie]],stadgem,4,0)</f>
        <v>Westerveld</v>
      </c>
    </row>
    <row r="694" spans="1:17" hidden="1" x14ac:dyDescent="0.25">
      <c r="A694" t="s">
        <v>1728</v>
      </c>
      <c r="B694" t="s">
        <v>1838</v>
      </c>
      <c r="C694" t="s">
        <v>371</v>
      </c>
      <c r="D694" t="s">
        <v>1730</v>
      </c>
      <c r="E694" t="s">
        <v>373</v>
      </c>
      <c r="F694" t="s">
        <v>373</v>
      </c>
      <c r="G694" t="s">
        <v>459</v>
      </c>
      <c r="H694" t="s">
        <v>460</v>
      </c>
      <c r="I694" t="s">
        <v>376</v>
      </c>
      <c r="J694" s="33">
        <v>1.1970000000000001</v>
      </c>
      <c r="K694" s="33">
        <v>1137.1500000000001</v>
      </c>
      <c r="L694">
        <v>15</v>
      </c>
      <c r="M694">
        <v>1654554</v>
      </c>
      <c r="N694" t="s">
        <v>1294</v>
      </c>
      <c r="O694" t="s">
        <v>378</v>
      </c>
      <c r="P694">
        <f>IF(Tabel1[[#This Row],[Beschikte productie per jaar '[MWh']]]&gt;14.25,1,0)</f>
        <v>1</v>
      </c>
      <c r="Q694" s="2" t="str">
        <f>VLOOKUP(Tabel1[[#This Row],[Plaats lokatie]],stadgem,4,0)</f>
        <v>Westerveld</v>
      </c>
    </row>
    <row r="695" spans="1:17" hidden="1" x14ac:dyDescent="0.25">
      <c r="A695" t="s">
        <v>1728</v>
      </c>
      <c r="B695" t="s">
        <v>1839</v>
      </c>
      <c r="C695" t="s">
        <v>371</v>
      </c>
      <c r="D695" t="s">
        <v>1730</v>
      </c>
      <c r="E695" t="s">
        <v>1759</v>
      </c>
      <c r="F695" t="s">
        <v>1840</v>
      </c>
      <c r="G695" t="s">
        <v>1841</v>
      </c>
      <c r="H695" t="s">
        <v>577</v>
      </c>
      <c r="I695" t="s">
        <v>376</v>
      </c>
      <c r="J695" s="33">
        <v>0.42</v>
      </c>
      <c r="K695" s="33">
        <v>399</v>
      </c>
      <c r="L695">
        <v>15</v>
      </c>
      <c r="M695">
        <v>580545</v>
      </c>
      <c r="N695" t="s">
        <v>1294</v>
      </c>
      <c r="O695" t="s">
        <v>1513</v>
      </c>
      <c r="P695">
        <f>IF(Tabel1[[#This Row],[Beschikte productie per jaar '[MWh']]]&gt;14.25,1,0)</f>
        <v>1</v>
      </c>
      <c r="Q695" s="2" t="str">
        <f>VLOOKUP(Tabel1[[#This Row],[Plaats lokatie]],stadgem,4,0)</f>
        <v>Noordenveld</v>
      </c>
    </row>
    <row r="696" spans="1:17" hidden="1" x14ac:dyDescent="0.25">
      <c r="A696" t="s">
        <v>1728</v>
      </c>
      <c r="B696" t="s">
        <v>1842</v>
      </c>
      <c r="C696" t="s">
        <v>371</v>
      </c>
      <c r="D696" t="s">
        <v>1730</v>
      </c>
      <c r="E696" t="s">
        <v>373</v>
      </c>
      <c r="F696" t="s">
        <v>373</v>
      </c>
      <c r="G696" t="s">
        <v>1843</v>
      </c>
      <c r="H696" t="s">
        <v>1844</v>
      </c>
      <c r="I696" t="s">
        <v>376</v>
      </c>
      <c r="J696" s="33">
        <v>0.246</v>
      </c>
      <c r="K696" s="33">
        <v>233.7</v>
      </c>
      <c r="L696">
        <v>15</v>
      </c>
      <c r="M696">
        <v>329122</v>
      </c>
      <c r="N696" t="s">
        <v>1294</v>
      </c>
      <c r="O696" t="s">
        <v>378</v>
      </c>
      <c r="P696">
        <f>IF(Tabel1[[#This Row],[Beschikte productie per jaar '[MWh']]]&gt;14.25,1,0)</f>
        <v>1</v>
      </c>
      <c r="Q696" s="2" t="str">
        <f>VLOOKUP(Tabel1[[#This Row],[Plaats lokatie]],stadgem,4,0)</f>
        <v>Midden-Drenthe</v>
      </c>
    </row>
    <row r="697" spans="1:17" hidden="1" x14ac:dyDescent="0.25">
      <c r="A697" t="s">
        <v>1728</v>
      </c>
      <c r="B697" t="s">
        <v>1845</v>
      </c>
      <c r="C697" t="s">
        <v>371</v>
      </c>
      <c r="D697" t="s">
        <v>1730</v>
      </c>
      <c r="E697" t="s">
        <v>373</v>
      </c>
      <c r="F697" t="s">
        <v>373</v>
      </c>
      <c r="G697" t="s">
        <v>946</v>
      </c>
      <c r="H697" t="s">
        <v>947</v>
      </c>
      <c r="I697" t="s">
        <v>376</v>
      </c>
      <c r="J697" s="33">
        <v>0.45</v>
      </c>
      <c r="K697" s="33">
        <v>427.5</v>
      </c>
      <c r="L697">
        <v>15</v>
      </c>
      <c r="M697">
        <v>628425</v>
      </c>
      <c r="N697" t="s">
        <v>1294</v>
      </c>
      <c r="O697" t="s">
        <v>1513</v>
      </c>
      <c r="P697">
        <f>IF(Tabel1[[#This Row],[Beschikte productie per jaar '[MWh']]]&gt;14.25,1,0)</f>
        <v>1</v>
      </c>
      <c r="Q697" s="2" t="str">
        <f>VLOOKUP(Tabel1[[#This Row],[Plaats lokatie]],stadgem,4,0)</f>
        <v>Midden-Drenthe</v>
      </c>
    </row>
    <row r="698" spans="1:17" hidden="1" x14ac:dyDescent="0.25">
      <c r="A698" t="s">
        <v>1728</v>
      </c>
      <c r="B698" t="s">
        <v>1846</v>
      </c>
      <c r="C698" t="s">
        <v>371</v>
      </c>
      <c r="D698" t="s">
        <v>1730</v>
      </c>
      <c r="E698" t="s">
        <v>1759</v>
      </c>
      <c r="F698" t="s">
        <v>1847</v>
      </c>
      <c r="G698" t="s">
        <v>1848</v>
      </c>
      <c r="H698" t="s">
        <v>1849</v>
      </c>
      <c r="I698" t="s">
        <v>376</v>
      </c>
      <c r="J698" s="33">
        <v>0.86299999999999999</v>
      </c>
      <c r="K698" s="33">
        <v>819.85</v>
      </c>
      <c r="L698">
        <v>15</v>
      </c>
      <c r="M698">
        <v>1192882</v>
      </c>
      <c r="N698" t="s">
        <v>1294</v>
      </c>
      <c r="O698" t="s">
        <v>1513</v>
      </c>
      <c r="P698">
        <f>IF(Tabel1[[#This Row],[Beschikte productie per jaar '[MWh']]]&gt;14.25,1,0)</f>
        <v>1</v>
      </c>
      <c r="Q698" s="2" t="str">
        <f>VLOOKUP(Tabel1[[#This Row],[Plaats lokatie]],stadgem,4,0)</f>
        <v>Aa en Hunze</v>
      </c>
    </row>
    <row r="699" spans="1:17" hidden="1" x14ac:dyDescent="0.25">
      <c r="A699" t="s">
        <v>1728</v>
      </c>
      <c r="B699" t="s">
        <v>1850</v>
      </c>
      <c r="C699" t="s">
        <v>371</v>
      </c>
      <c r="D699" t="s">
        <v>1730</v>
      </c>
      <c r="E699" t="s">
        <v>373</v>
      </c>
      <c r="F699" t="s">
        <v>373</v>
      </c>
      <c r="G699" t="s">
        <v>427</v>
      </c>
      <c r="H699" t="s">
        <v>428</v>
      </c>
      <c r="I699" t="s">
        <v>376</v>
      </c>
      <c r="J699" s="33">
        <v>0.45</v>
      </c>
      <c r="K699" s="33">
        <v>427.5</v>
      </c>
      <c r="L699">
        <v>15</v>
      </c>
      <c r="M699">
        <v>615600</v>
      </c>
      <c r="N699" t="s">
        <v>1294</v>
      </c>
      <c r="O699" t="s">
        <v>378</v>
      </c>
      <c r="P699">
        <f>IF(Tabel1[[#This Row],[Beschikte productie per jaar '[MWh']]]&gt;14.25,1,0)</f>
        <v>1</v>
      </c>
      <c r="Q699" s="2" t="str">
        <f>VLOOKUP(Tabel1[[#This Row],[Plaats lokatie]],stadgem,4,0)</f>
        <v>Emmen</v>
      </c>
    </row>
    <row r="700" spans="1:17" hidden="1" x14ac:dyDescent="0.25">
      <c r="A700" t="s">
        <v>1763</v>
      </c>
      <c r="B700" t="s">
        <v>1851</v>
      </c>
      <c r="C700" t="s">
        <v>371</v>
      </c>
      <c r="D700" t="s">
        <v>1765</v>
      </c>
      <c r="E700" t="s">
        <v>373</v>
      </c>
      <c r="F700" t="s">
        <v>373</v>
      </c>
      <c r="G700" t="s">
        <v>847</v>
      </c>
      <c r="H700" t="s">
        <v>511</v>
      </c>
      <c r="I700" t="s">
        <v>376</v>
      </c>
      <c r="J700" s="33">
        <v>0.15</v>
      </c>
      <c r="K700" s="33">
        <v>142.5</v>
      </c>
      <c r="L700">
        <v>15</v>
      </c>
      <c r="M700">
        <v>177413</v>
      </c>
      <c r="N700" t="s">
        <v>1294</v>
      </c>
      <c r="O700" t="s">
        <v>378</v>
      </c>
      <c r="P700">
        <f>IF(Tabel1[[#This Row],[Beschikte productie per jaar '[MWh']]]&gt;14.25,1,0)</f>
        <v>1</v>
      </c>
      <c r="Q700" s="2" t="str">
        <f>VLOOKUP(Tabel1[[#This Row],[Plaats lokatie]],stadgem,4,0)</f>
        <v>Midden-Drenthe</v>
      </c>
    </row>
    <row r="701" spans="1:17" hidden="1" x14ac:dyDescent="0.25">
      <c r="A701" t="s">
        <v>1728</v>
      </c>
      <c r="B701" t="s">
        <v>1852</v>
      </c>
      <c r="C701" t="s">
        <v>371</v>
      </c>
      <c r="D701" t="s">
        <v>1730</v>
      </c>
      <c r="E701" t="s">
        <v>373</v>
      </c>
      <c r="F701" t="s">
        <v>373</v>
      </c>
      <c r="G701" t="s">
        <v>1445</v>
      </c>
      <c r="H701" t="s">
        <v>1446</v>
      </c>
      <c r="I701" t="s">
        <v>376</v>
      </c>
      <c r="J701" s="33">
        <v>0.45</v>
      </c>
      <c r="K701" s="33">
        <v>427.5</v>
      </c>
      <c r="L701">
        <v>15</v>
      </c>
      <c r="M701">
        <v>538650</v>
      </c>
      <c r="N701" t="s">
        <v>1294</v>
      </c>
      <c r="O701" t="s">
        <v>378</v>
      </c>
      <c r="P701">
        <f>IF(Tabel1[[#This Row],[Beschikte productie per jaar '[MWh']]]&gt;14.25,1,0)</f>
        <v>1</v>
      </c>
      <c r="Q701" s="2" t="str">
        <f>VLOOKUP(Tabel1[[#This Row],[Plaats lokatie]],stadgem,4,0)</f>
        <v>De Wolden</v>
      </c>
    </row>
    <row r="702" spans="1:17" hidden="1" x14ac:dyDescent="0.25">
      <c r="A702" t="s">
        <v>1763</v>
      </c>
      <c r="B702" t="s">
        <v>315</v>
      </c>
      <c r="C702" t="s">
        <v>1139</v>
      </c>
      <c r="D702" t="s">
        <v>1768</v>
      </c>
      <c r="E702" t="s">
        <v>1769</v>
      </c>
      <c r="F702" t="s">
        <v>1853</v>
      </c>
      <c r="G702" t="s">
        <v>1500</v>
      </c>
      <c r="H702" t="s">
        <v>469</v>
      </c>
      <c r="I702" t="s">
        <v>376</v>
      </c>
      <c r="J702" s="33">
        <v>3.6</v>
      </c>
      <c r="K702" s="33">
        <v>12062</v>
      </c>
      <c r="L702">
        <v>15</v>
      </c>
      <c r="M702">
        <v>9046500</v>
      </c>
      <c r="N702" t="s">
        <v>565</v>
      </c>
      <c r="O702" t="s">
        <v>1513</v>
      </c>
      <c r="P702">
        <f>IF(Tabel1[[#This Row],[Beschikte productie per jaar '[MWh']]]&gt;14.25,1,0)</f>
        <v>1</v>
      </c>
      <c r="Q702" s="2" t="str">
        <f>VLOOKUP(Tabel1[[#This Row],[Plaats lokatie]],stadgem,4,0)</f>
        <v>Coevorden</v>
      </c>
    </row>
    <row r="703" spans="1:17" hidden="1" x14ac:dyDescent="0.25">
      <c r="A703" t="s">
        <v>1763</v>
      </c>
      <c r="B703" t="s">
        <v>1854</v>
      </c>
      <c r="C703" t="s">
        <v>371</v>
      </c>
      <c r="D703" t="s">
        <v>1765</v>
      </c>
      <c r="E703" t="s">
        <v>373</v>
      </c>
      <c r="F703" t="s">
        <v>373</v>
      </c>
      <c r="G703" t="s">
        <v>380</v>
      </c>
      <c r="H703" t="s">
        <v>381</v>
      </c>
      <c r="I703" t="s">
        <v>376</v>
      </c>
      <c r="J703" s="33">
        <v>0.1</v>
      </c>
      <c r="K703" s="33">
        <v>95</v>
      </c>
      <c r="L703">
        <v>15</v>
      </c>
      <c r="M703">
        <v>128250</v>
      </c>
      <c r="N703" t="s">
        <v>1294</v>
      </c>
      <c r="O703" t="s">
        <v>378</v>
      </c>
      <c r="P703">
        <f>IF(Tabel1[[#This Row],[Beschikte productie per jaar '[MWh']]]&gt;14.25,1,0)</f>
        <v>1</v>
      </c>
      <c r="Q703" s="2" t="str">
        <f>VLOOKUP(Tabel1[[#This Row],[Plaats lokatie]],stadgem,4,0)</f>
        <v>Hoogeveen</v>
      </c>
    </row>
    <row r="704" spans="1:17" hidden="1" x14ac:dyDescent="0.25">
      <c r="A704" t="s">
        <v>1728</v>
      </c>
      <c r="B704" t="s">
        <v>1855</v>
      </c>
      <c r="C704" t="s">
        <v>371</v>
      </c>
      <c r="D704" t="s">
        <v>1730</v>
      </c>
      <c r="E704" t="s">
        <v>373</v>
      </c>
      <c r="F704" t="s">
        <v>373</v>
      </c>
      <c r="G704" t="s">
        <v>427</v>
      </c>
      <c r="H704" t="s">
        <v>428</v>
      </c>
      <c r="I704" t="s">
        <v>376</v>
      </c>
      <c r="J704" s="33">
        <v>6.2E-2</v>
      </c>
      <c r="K704" s="33">
        <v>58.9</v>
      </c>
      <c r="L704">
        <v>15</v>
      </c>
      <c r="M704">
        <v>68913</v>
      </c>
      <c r="N704" t="s">
        <v>1294</v>
      </c>
      <c r="O704" t="s">
        <v>378</v>
      </c>
      <c r="P704">
        <f>IF(Tabel1[[#This Row],[Beschikte productie per jaar '[MWh']]]&gt;14.25,1,0)</f>
        <v>1</v>
      </c>
      <c r="Q704" s="2" t="str">
        <f>VLOOKUP(Tabel1[[#This Row],[Plaats lokatie]],stadgem,4,0)</f>
        <v>Emmen</v>
      </c>
    </row>
    <row r="705" spans="1:17" hidden="1" x14ac:dyDescent="0.25">
      <c r="A705" t="s">
        <v>1763</v>
      </c>
      <c r="B705" t="s">
        <v>1856</v>
      </c>
      <c r="C705" t="s">
        <v>371</v>
      </c>
      <c r="D705" t="s">
        <v>1765</v>
      </c>
      <c r="E705" t="s">
        <v>1857</v>
      </c>
      <c r="F705" t="s">
        <v>1858</v>
      </c>
      <c r="G705" t="s">
        <v>1859</v>
      </c>
      <c r="H705" t="s">
        <v>389</v>
      </c>
      <c r="I705" t="s">
        <v>376</v>
      </c>
      <c r="J705" s="33">
        <v>0.1</v>
      </c>
      <c r="K705" s="33">
        <v>95</v>
      </c>
      <c r="L705">
        <v>15</v>
      </c>
      <c r="M705">
        <v>118275</v>
      </c>
      <c r="N705" t="s">
        <v>1294</v>
      </c>
      <c r="O705" t="s">
        <v>378</v>
      </c>
      <c r="P705">
        <f>IF(Tabel1[[#This Row],[Beschikte productie per jaar '[MWh']]]&gt;14.25,1,0)</f>
        <v>1</v>
      </c>
      <c r="Q705" s="2" t="str">
        <f>VLOOKUP(Tabel1[[#This Row],[Plaats lokatie]],stadgem,4,0)</f>
        <v>Emmen</v>
      </c>
    </row>
    <row r="706" spans="1:17" hidden="1" x14ac:dyDescent="0.25">
      <c r="A706" t="s">
        <v>1763</v>
      </c>
      <c r="B706" t="s">
        <v>1860</v>
      </c>
      <c r="C706" t="s">
        <v>371</v>
      </c>
      <c r="D706" t="s">
        <v>1778</v>
      </c>
      <c r="E706" t="s">
        <v>1861</v>
      </c>
      <c r="F706" t="s">
        <v>1862</v>
      </c>
      <c r="G706" t="s">
        <v>1521</v>
      </c>
      <c r="H706" t="s">
        <v>397</v>
      </c>
      <c r="I706" t="s">
        <v>376</v>
      </c>
      <c r="J706" s="33">
        <v>3.27888</v>
      </c>
      <c r="K706" s="33">
        <v>3114.9360000000001</v>
      </c>
      <c r="L706">
        <v>15</v>
      </c>
      <c r="M706">
        <v>3924820</v>
      </c>
      <c r="N706" t="s">
        <v>1294</v>
      </c>
      <c r="O706" t="s">
        <v>1513</v>
      </c>
      <c r="P706">
        <f>IF(Tabel1[[#This Row],[Beschikte productie per jaar '[MWh']]]&gt;14.25,1,0)</f>
        <v>1</v>
      </c>
      <c r="Q706" s="2" t="str">
        <f>VLOOKUP(Tabel1[[#This Row],[Plaats lokatie]],stadgem,4,0)</f>
        <v>Meppel</v>
      </c>
    </row>
    <row r="707" spans="1:17" hidden="1" x14ac:dyDescent="0.25">
      <c r="A707" t="s">
        <v>1728</v>
      </c>
      <c r="B707" t="s">
        <v>1863</v>
      </c>
      <c r="C707" t="s">
        <v>371</v>
      </c>
      <c r="D707" t="s">
        <v>1730</v>
      </c>
      <c r="E707" t="s">
        <v>373</v>
      </c>
      <c r="F707" t="s">
        <v>373</v>
      </c>
      <c r="G707" t="s">
        <v>1864</v>
      </c>
      <c r="H707" t="s">
        <v>1865</v>
      </c>
      <c r="I707" t="s">
        <v>376</v>
      </c>
      <c r="J707" s="33">
        <v>0.2</v>
      </c>
      <c r="K707" s="33">
        <v>190</v>
      </c>
      <c r="L707">
        <v>15</v>
      </c>
      <c r="M707">
        <v>225150</v>
      </c>
      <c r="N707" t="s">
        <v>1501</v>
      </c>
      <c r="O707" t="s">
        <v>378</v>
      </c>
      <c r="P707">
        <f>IF(Tabel1[[#This Row],[Beschikte productie per jaar '[MWh']]]&gt;14.25,1,0)</f>
        <v>1</v>
      </c>
      <c r="Q707" s="2" t="str">
        <f>VLOOKUP(Tabel1[[#This Row],[Plaats lokatie]],stadgem,4,0)</f>
        <v>Meppel</v>
      </c>
    </row>
    <row r="708" spans="1:17" hidden="1" x14ac:dyDescent="0.25">
      <c r="A708" t="s">
        <v>1728</v>
      </c>
      <c r="B708" t="s">
        <v>1866</v>
      </c>
      <c r="C708" t="s">
        <v>371</v>
      </c>
      <c r="D708" t="s">
        <v>1730</v>
      </c>
      <c r="E708" t="s">
        <v>373</v>
      </c>
      <c r="F708" t="s">
        <v>373</v>
      </c>
      <c r="G708" t="s">
        <v>968</v>
      </c>
      <c r="H708" t="s">
        <v>969</v>
      </c>
      <c r="I708" t="s">
        <v>376</v>
      </c>
      <c r="J708" s="33">
        <v>0.29499999999999998</v>
      </c>
      <c r="K708" s="33">
        <v>280.25</v>
      </c>
      <c r="L708">
        <v>15</v>
      </c>
      <c r="M708">
        <v>390714</v>
      </c>
      <c r="N708" t="s">
        <v>1294</v>
      </c>
      <c r="O708" t="s">
        <v>378</v>
      </c>
      <c r="P708">
        <f>IF(Tabel1[[#This Row],[Beschikte productie per jaar '[MWh']]]&gt;14.25,1,0)</f>
        <v>1</v>
      </c>
      <c r="Q708" s="2" t="str">
        <f>VLOOKUP(Tabel1[[#This Row],[Plaats lokatie]],stadgem,4,0)</f>
        <v>Borger-Odoorn</v>
      </c>
    </row>
    <row r="709" spans="1:17" hidden="1" x14ac:dyDescent="0.25">
      <c r="A709" t="s">
        <v>1763</v>
      </c>
      <c r="B709" t="s">
        <v>1867</v>
      </c>
      <c r="C709" t="s">
        <v>371</v>
      </c>
      <c r="D709" t="s">
        <v>1765</v>
      </c>
      <c r="E709" t="s">
        <v>1868</v>
      </c>
      <c r="F709" t="s">
        <v>1869</v>
      </c>
      <c r="G709" t="s">
        <v>1870</v>
      </c>
      <c r="H709" t="s">
        <v>401</v>
      </c>
      <c r="I709" t="s">
        <v>376</v>
      </c>
      <c r="J709" s="33">
        <v>0.13830000000000001</v>
      </c>
      <c r="K709" s="33">
        <v>131.38500000000002</v>
      </c>
      <c r="L709">
        <v>15</v>
      </c>
      <c r="M709">
        <v>175399</v>
      </c>
      <c r="N709" t="s">
        <v>1294</v>
      </c>
      <c r="O709" t="s">
        <v>378</v>
      </c>
      <c r="P709">
        <f>IF(Tabel1[[#This Row],[Beschikte productie per jaar '[MWh']]]&gt;14.25,1,0)</f>
        <v>1</v>
      </c>
      <c r="Q709" s="2" t="str">
        <f>VLOOKUP(Tabel1[[#This Row],[Plaats lokatie]],stadgem,4,0)</f>
        <v>Assen</v>
      </c>
    </row>
    <row r="710" spans="1:17" hidden="1" x14ac:dyDescent="0.25">
      <c r="A710" t="s">
        <v>1728</v>
      </c>
      <c r="B710" t="s">
        <v>1871</v>
      </c>
      <c r="C710" t="s">
        <v>371</v>
      </c>
      <c r="D710" t="s">
        <v>1730</v>
      </c>
      <c r="E710" t="s">
        <v>373</v>
      </c>
      <c r="F710" t="s">
        <v>373</v>
      </c>
      <c r="G710" t="s">
        <v>553</v>
      </c>
      <c r="H710" t="s">
        <v>554</v>
      </c>
      <c r="I710" t="s">
        <v>376</v>
      </c>
      <c r="J710" s="33">
        <v>0.33</v>
      </c>
      <c r="K710" s="33">
        <v>313.5</v>
      </c>
      <c r="L710">
        <v>15</v>
      </c>
      <c r="M710">
        <v>460845</v>
      </c>
      <c r="N710" t="s">
        <v>1294</v>
      </c>
      <c r="O710" t="s">
        <v>378</v>
      </c>
      <c r="P710">
        <f>IF(Tabel1[[#This Row],[Beschikte productie per jaar '[MWh']]]&gt;14.25,1,0)</f>
        <v>1</v>
      </c>
      <c r="Q710" s="2" t="str">
        <f>VLOOKUP(Tabel1[[#This Row],[Plaats lokatie]],stadgem,4,0)</f>
        <v>Borger-Odoorn</v>
      </c>
    </row>
    <row r="711" spans="1:17" hidden="1" x14ac:dyDescent="0.25">
      <c r="A711" t="s">
        <v>1728</v>
      </c>
      <c r="B711" t="s">
        <v>1872</v>
      </c>
      <c r="C711" t="s">
        <v>371</v>
      </c>
      <c r="D711" t="s">
        <v>1730</v>
      </c>
      <c r="E711" t="s">
        <v>373</v>
      </c>
      <c r="F711" t="s">
        <v>373</v>
      </c>
      <c r="G711" t="s">
        <v>459</v>
      </c>
      <c r="H711" t="s">
        <v>460</v>
      </c>
      <c r="I711" t="s">
        <v>376</v>
      </c>
      <c r="J711" s="33">
        <v>0.2</v>
      </c>
      <c r="K711" s="33">
        <v>188.94446666666667</v>
      </c>
      <c r="L711">
        <v>15</v>
      </c>
      <c r="M711">
        <v>253650</v>
      </c>
      <c r="N711" t="s">
        <v>1294</v>
      </c>
      <c r="O711" t="s">
        <v>378</v>
      </c>
      <c r="P711">
        <f>IF(Tabel1[[#This Row],[Beschikte productie per jaar '[MWh']]]&gt;14.25,1,0)</f>
        <v>1</v>
      </c>
      <c r="Q711" s="2" t="str">
        <f>VLOOKUP(Tabel1[[#This Row],[Plaats lokatie]],stadgem,4,0)</f>
        <v>Westerveld</v>
      </c>
    </row>
    <row r="712" spans="1:17" hidden="1" x14ac:dyDescent="0.25">
      <c r="A712" t="s">
        <v>1763</v>
      </c>
      <c r="B712" t="s">
        <v>1873</v>
      </c>
      <c r="C712" t="s">
        <v>371</v>
      </c>
      <c r="D712" t="s">
        <v>1765</v>
      </c>
      <c r="E712" t="s">
        <v>373</v>
      </c>
      <c r="F712" t="s">
        <v>373</v>
      </c>
      <c r="G712" t="s">
        <v>459</v>
      </c>
      <c r="H712" t="s">
        <v>460</v>
      </c>
      <c r="I712" t="s">
        <v>376</v>
      </c>
      <c r="J712" s="33">
        <v>2.8000000000000001E-2</v>
      </c>
      <c r="K712" s="33">
        <v>26.6</v>
      </c>
      <c r="L712">
        <v>15</v>
      </c>
      <c r="M712">
        <v>25536</v>
      </c>
      <c r="N712" t="s">
        <v>1501</v>
      </c>
      <c r="O712" t="s">
        <v>378</v>
      </c>
      <c r="P712">
        <f>IF(Tabel1[[#This Row],[Beschikte productie per jaar '[MWh']]]&gt;14.25,1,0)</f>
        <v>1</v>
      </c>
      <c r="Q712" s="2" t="str">
        <f>VLOOKUP(Tabel1[[#This Row],[Plaats lokatie]],stadgem,4,0)</f>
        <v>Westerveld</v>
      </c>
    </row>
    <row r="713" spans="1:17" hidden="1" x14ac:dyDescent="0.25">
      <c r="A713" t="s">
        <v>1763</v>
      </c>
      <c r="B713" t="s">
        <v>1874</v>
      </c>
      <c r="C713" t="s">
        <v>371</v>
      </c>
      <c r="D713" t="s">
        <v>1765</v>
      </c>
      <c r="E713" t="s">
        <v>373</v>
      </c>
      <c r="F713" t="s">
        <v>373</v>
      </c>
      <c r="G713" t="s">
        <v>427</v>
      </c>
      <c r="H713" t="s">
        <v>428</v>
      </c>
      <c r="I713" t="s">
        <v>376</v>
      </c>
      <c r="J713" s="33">
        <v>0.14000000000000001</v>
      </c>
      <c r="K713" s="33">
        <v>133</v>
      </c>
      <c r="L713">
        <v>15</v>
      </c>
      <c r="M713">
        <v>177555</v>
      </c>
      <c r="N713" t="s">
        <v>1294</v>
      </c>
      <c r="O713" t="s">
        <v>378</v>
      </c>
      <c r="P713">
        <f>IF(Tabel1[[#This Row],[Beschikte productie per jaar '[MWh']]]&gt;14.25,1,0)</f>
        <v>1</v>
      </c>
      <c r="Q713" s="2" t="str">
        <f>VLOOKUP(Tabel1[[#This Row],[Plaats lokatie]],stadgem,4,0)</f>
        <v>Emmen</v>
      </c>
    </row>
    <row r="714" spans="1:17" x14ac:dyDescent="0.25">
      <c r="A714" t="s">
        <v>1763</v>
      </c>
      <c r="B714" t="s">
        <v>1875</v>
      </c>
      <c r="C714" t="s">
        <v>371</v>
      </c>
      <c r="D714" t="s">
        <v>1765</v>
      </c>
      <c r="E714" t="s">
        <v>373</v>
      </c>
      <c r="F714" t="s">
        <v>373</v>
      </c>
      <c r="G714" t="s">
        <v>1116</v>
      </c>
      <c r="H714" t="s">
        <v>454</v>
      </c>
      <c r="I714" t="s">
        <v>376</v>
      </c>
      <c r="J714" s="33">
        <v>0.498</v>
      </c>
      <c r="K714" s="33">
        <v>473.1</v>
      </c>
      <c r="L714">
        <v>15</v>
      </c>
      <c r="M714">
        <v>631589</v>
      </c>
      <c r="N714" t="s">
        <v>1294</v>
      </c>
      <c r="O714" t="s">
        <v>378</v>
      </c>
      <c r="P714">
        <f>IF(Tabel1[[#This Row],[Beschikte productie per jaar '[MWh']]]&gt;14.25,1,0)</f>
        <v>1</v>
      </c>
      <c r="Q714" s="2" t="str">
        <f>VLOOKUP(Tabel1[[#This Row],[Plaats lokatie]],stadgem,4,0)</f>
        <v>Tynaarlo</v>
      </c>
    </row>
    <row r="715" spans="1:17" hidden="1" x14ac:dyDescent="0.25">
      <c r="A715" t="s">
        <v>1763</v>
      </c>
      <c r="B715" t="s">
        <v>1876</v>
      </c>
      <c r="C715" t="s">
        <v>371</v>
      </c>
      <c r="D715" t="s">
        <v>1765</v>
      </c>
      <c r="E715" t="s">
        <v>1877</v>
      </c>
      <c r="F715" t="s">
        <v>1878</v>
      </c>
      <c r="G715" t="s">
        <v>1298</v>
      </c>
      <c r="H715" t="s">
        <v>397</v>
      </c>
      <c r="I715" t="s">
        <v>376</v>
      </c>
      <c r="J715" s="33">
        <v>0.02</v>
      </c>
      <c r="K715" s="33">
        <v>19</v>
      </c>
      <c r="L715">
        <v>15</v>
      </c>
      <c r="M715">
        <v>25080</v>
      </c>
      <c r="N715" t="s">
        <v>1294</v>
      </c>
      <c r="O715" t="s">
        <v>378</v>
      </c>
      <c r="P715">
        <f>IF(Tabel1[[#This Row],[Beschikte productie per jaar '[MWh']]]&gt;14.25,1,0)</f>
        <v>1</v>
      </c>
      <c r="Q715" s="2" t="str">
        <f>VLOOKUP(Tabel1[[#This Row],[Plaats lokatie]],stadgem,4,0)</f>
        <v>Meppel</v>
      </c>
    </row>
    <row r="716" spans="1:17" hidden="1" x14ac:dyDescent="0.25">
      <c r="A716" t="s">
        <v>1728</v>
      </c>
      <c r="B716" t="s">
        <v>1879</v>
      </c>
      <c r="C716" t="s">
        <v>371</v>
      </c>
      <c r="D716" t="s">
        <v>1730</v>
      </c>
      <c r="E716" t="s">
        <v>373</v>
      </c>
      <c r="F716" t="s">
        <v>373</v>
      </c>
      <c r="G716" t="s">
        <v>1437</v>
      </c>
      <c r="H716" t="s">
        <v>1438</v>
      </c>
      <c r="I716" t="s">
        <v>376</v>
      </c>
      <c r="J716" s="33">
        <v>0.4975</v>
      </c>
      <c r="K716" s="33">
        <v>472.625</v>
      </c>
      <c r="L716">
        <v>15</v>
      </c>
      <c r="M716">
        <v>687670</v>
      </c>
      <c r="N716" t="s">
        <v>1294</v>
      </c>
      <c r="O716" t="s">
        <v>378</v>
      </c>
      <c r="P716">
        <f>IF(Tabel1[[#This Row],[Beschikte productie per jaar '[MWh']]]&gt;14.25,1,0)</f>
        <v>1</v>
      </c>
      <c r="Q716" s="2" t="str">
        <f>VLOOKUP(Tabel1[[#This Row],[Plaats lokatie]],stadgem,4,0)</f>
        <v>Aa en Hunze</v>
      </c>
    </row>
    <row r="717" spans="1:17" hidden="1" x14ac:dyDescent="0.25">
      <c r="A717" t="s">
        <v>1728</v>
      </c>
      <c r="B717" t="s">
        <v>1880</v>
      </c>
      <c r="C717" t="s">
        <v>371</v>
      </c>
      <c r="D717" t="s">
        <v>1730</v>
      </c>
      <c r="E717" t="s">
        <v>373</v>
      </c>
      <c r="F717" t="s">
        <v>373</v>
      </c>
      <c r="G717" t="s">
        <v>1353</v>
      </c>
      <c r="H717" t="s">
        <v>1354</v>
      </c>
      <c r="I717" t="s">
        <v>376</v>
      </c>
      <c r="J717" s="33">
        <v>0.15</v>
      </c>
      <c r="K717" s="33">
        <v>142.5</v>
      </c>
      <c r="L717">
        <v>15</v>
      </c>
      <c r="M717">
        <v>168863</v>
      </c>
      <c r="N717" t="s">
        <v>1294</v>
      </c>
      <c r="O717" t="s">
        <v>1513</v>
      </c>
      <c r="P717">
        <f>IF(Tabel1[[#This Row],[Beschikte productie per jaar '[MWh']]]&gt;14.25,1,0)</f>
        <v>1</v>
      </c>
      <c r="Q717" s="2" t="str">
        <f>VLOOKUP(Tabel1[[#This Row],[Plaats lokatie]],stadgem,4,0)</f>
        <v>De Wolden</v>
      </c>
    </row>
    <row r="718" spans="1:17" hidden="1" x14ac:dyDescent="0.25">
      <c r="A718" t="s">
        <v>1728</v>
      </c>
      <c r="B718" t="s">
        <v>1881</v>
      </c>
      <c r="C718" t="s">
        <v>371</v>
      </c>
      <c r="D718" t="s">
        <v>1730</v>
      </c>
      <c r="E718" t="s">
        <v>373</v>
      </c>
      <c r="F718" t="s">
        <v>373</v>
      </c>
      <c r="G718" t="s">
        <v>710</v>
      </c>
      <c r="H718" t="s">
        <v>711</v>
      </c>
      <c r="I718" t="s">
        <v>376</v>
      </c>
      <c r="J718" s="33">
        <v>0.155</v>
      </c>
      <c r="K718" s="33">
        <v>147.25</v>
      </c>
      <c r="L718">
        <v>15</v>
      </c>
      <c r="M718">
        <v>185535</v>
      </c>
      <c r="N718" t="s">
        <v>1294</v>
      </c>
      <c r="O718" t="s">
        <v>378</v>
      </c>
      <c r="P718">
        <f>IF(Tabel1[[#This Row],[Beschikte productie per jaar '[MWh']]]&gt;14.25,1,0)</f>
        <v>1</v>
      </c>
      <c r="Q718" s="2" t="str">
        <f>VLOOKUP(Tabel1[[#This Row],[Plaats lokatie]],stadgem,4,0)</f>
        <v>Borger-Odoorn</v>
      </c>
    </row>
    <row r="719" spans="1:17" hidden="1" x14ac:dyDescent="0.25">
      <c r="A719" t="s">
        <v>1763</v>
      </c>
      <c r="B719" t="s">
        <v>1882</v>
      </c>
      <c r="C719" t="s">
        <v>371</v>
      </c>
      <c r="D719" t="s">
        <v>1765</v>
      </c>
      <c r="E719" t="s">
        <v>1883</v>
      </c>
      <c r="F719" t="s">
        <v>706</v>
      </c>
      <c r="G719" t="s">
        <v>707</v>
      </c>
      <c r="H719" t="s">
        <v>708</v>
      </c>
      <c r="I719" t="s">
        <v>376</v>
      </c>
      <c r="J719" s="33">
        <v>0.189</v>
      </c>
      <c r="K719" s="33">
        <v>179.55</v>
      </c>
      <c r="L719">
        <v>15</v>
      </c>
      <c r="M719">
        <v>277918</v>
      </c>
      <c r="N719" t="s">
        <v>1294</v>
      </c>
      <c r="O719" t="s">
        <v>378</v>
      </c>
      <c r="P719">
        <f>IF(Tabel1[[#This Row],[Beschikte productie per jaar '[MWh']]]&gt;14.25,1,0)</f>
        <v>1</v>
      </c>
      <c r="Q719" s="2" t="str">
        <f>VLOOKUP(Tabel1[[#This Row],[Plaats lokatie]],stadgem,4,0)</f>
        <v>Coevorden</v>
      </c>
    </row>
    <row r="720" spans="1:17" x14ac:dyDescent="0.25">
      <c r="A720" t="s">
        <v>1763</v>
      </c>
      <c r="B720" t="s">
        <v>1884</v>
      </c>
      <c r="C720" t="s">
        <v>371</v>
      </c>
      <c r="D720" t="s">
        <v>1765</v>
      </c>
      <c r="E720" t="s">
        <v>373</v>
      </c>
      <c r="F720" t="s">
        <v>373</v>
      </c>
      <c r="G720" t="s">
        <v>430</v>
      </c>
      <c r="H720" t="s">
        <v>431</v>
      </c>
      <c r="I720" t="s">
        <v>376</v>
      </c>
      <c r="J720" s="33">
        <v>8.8999999999999996E-2</v>
      </c>
      <c r="K720" s="33">
        <v>84.55</v>
      </c>
      <c r="L720">
        <v>15</v>
      </c>
      <c r="M720">
        <v>112875</v>
      </c>
      <c r="N720" t="s">
        <v>1294</v>
      </c>
      <c r="O720" t="s">
        <v>378</v>
      </c>
      <c r="P720">
        <f>IF(Tabel1[[#This Row],[Beschikte productie per jaar '[MWh']]]&gt;14.25,1,0)</f>
        <v>1</v>
      </c>
      <c r="Q720" s="2" t="str">
        <f>VLOOKUP(Tabel1[[#This Row],[Plaats lokatie]],stadgem,4,0)</f>
        <v>Tynaarlo</v>
      </c>
    </row>
    <row r="721" spans="1:17" hidden="1" x14ac:dyDescent="0.25">
      <c r="A721" t="s">
        <v>1728</v>
      </c>
      <c r="B721" t="s">
        <v>1885</v>
      </c>
      <c r="C721" t="s">
        <v>371</v>
      </c>
      <c r="D721" t="s">
        <v>1730</v>
      </c>
      <c r="E721" t="s">
        <v>1886</v>
      </c>
      <c r="F721" t="s">
        <v>1887</v>
      </c>
      <c r="G721" t="s">
        <v>1323</v>
      </c>
      <c r="H721" t="s">
        <v>401</v>
      </c>
      <c r="I721" t="s">
        <v>376</v>
      </c>
      <c r="J721" s="33">
        <v>1.9800000000000002E-2</v>
      </c>
      <c r="K721" s="33">
        <v>18.809999999999999</v>
      </c>
      <c r="L721">
        <v>15</v>
      </c>
      <c r="M721">
        <v>18340</v>
      </c>
      <c r="N721" t="s">
        <v>1294</v>
      </c>
      <c r="O721" t="s">
        <v>378</v>
      </c>
      <c r="P721">
        <f>IF(Tabel1[[#This Row],[Beschikte productie per jaar '[MWh']]]&gt;14.25,1,0)</f>
        <v>1</v>
      </c>
      <c r="Q721" s="2" t="str">
        <f>VLOOKUP(Tabel1[[#This Row],[Plaats lokatie]],stadgem,4,0)</f>
        <v>Assen</v>
      </c>
    </row>
    <row r="722" spans="1:17" hidden="1" x14ac:dyDescent="0.25">
      <c r="A722" t="s">
        <v>1763</v>
      </c>
      <c r="B722" t="s">
        <v>1888</v>
      </c>
      <c r="C722" t="s">
        <v>1225</v>
      </c>
      <c r="D722" t="s">
        <v>1749</v>
      </c>
      <c r="E722" t="s">
        <v>373</v>
      </c>
      <c r="F722" t="s">
        <v>373</v>
      </c>
      <c r="G722" t="s">
        <v>946</v>
      </c>
      <c r="H722" t="s">
        <v>947</v>
      </c>
      <c r="I722" t="s">
        <v>376</v>
      </c>
      <c r="J722" s="33">
        <v>0.5</v>
      </c>
      <c r="K722" s="33">
        <v>1500</v>
      </c>
      <c r="L722">
        <v>12</v>
      </c>
      <c r="M722">
        <v>486000</v>
      </c>
      <c r="N722" t="s">
        <v>565</v>
      </c>
      <c r="O722" t="s">
        <v>378</v>
      </c>
      <c r="P722">
        <f>IF(Tabel1[[#This Row],[Beschikte productie per jaar '[MWh']]]&gt;14.25,1,0)</f>
        <v>1</v>
      </c>
      <c r="Q722" s="2" t="str">
        <f>VLOOKUP(Tabel1[[#This Row],[Plaats lokatie]],stadgem,4,0)</f>
        <v>Midden-Drenthe</v>
      </c>
    </row>
    <row r="723" spans="1:17" hidden="1" x14ac:dyDescent="0.25">
      <c r="A723" t="s">
        <v>1763</v>
      </c>
      <c r="B723" t="s">
        <v>1889</v>
      </c>
      <c r="C723" t="s">
        <v>371</v>
      </c>
      <c r="D723" t="s">
        <v>1765</v>
      </c>
      <c r="E723" t="s">
        <v>1890</v>
      </c>
      <c r="F723" t="s">
        <v>1891</v>
      </c>
      <c r="G723" t="s">
        <v>1892</v>
      </c>
      <c r="H723" t="s">
        <v>389</v>
      </c>
      <c r="I723" t="s">
        <v>376</v>
      </c>
      <c r="J723" s="33">
        <v>3.9E-2</v>
      </c>
      <c r="K723" s="33">
        <v>37.049999999999997</v>
      </c>
      <c r="L723">
        <v>15</v>
      </c>
      <c r="M723">
        <v>35013</v>
      </c>
      <c r="N723" t="s">
        <v>1294</v>
      </c>
      <c r="O723" t="s">
        <v>378</v>
      </c>
      <c r="P723">
        <f>IF(Tabel1[[#This Row],[Beschikte productie per jaar '[MWh']]]&gt;14.25,1,0)</f>
        <v>1</v>
      </c>
      <c r="Q723" s="2" t="str">
        <f>VLOOKUP(Tabel1[[#This Row],[Plaats lokatie]],stadgem,4,0)</f>
        <v>Emmen</v>
      </c>
    </row>
    <row r="724" spans="1:17" hidden="1" x14ac:dyDescent="0.25">
      <c r="A724" t="s">
        <v>1728</v>
      </c>
      <c r="B724" t="s">
        <v>1893</v>
      </c>
      <c r="C724" t="s">
        <v>371</v>
      </c>
      <c r="D724" t="s">
        <v>1730</v>
      </c>
      <c r="E724" t="s">
        <v>373</v>
      </c>
      <c r="F724" t="s">
        <v>373</v>
      </c>
      <c r="G724" t="s">
        <v>883</v>
      </c>
      <c r="H724" t="s">
        <v>884</v>
      </c>
      <c r="I724" t="s">
        <v>376</v>
      </c>
      <c r="J724" s="33">
        <v>0.18</v>
      </c>
      <c r="K724" s="33">
        <v>170.05</v>
      </c>
      <c r="L724">
        <v>15</v>
      </c>
      <c r="M724">
        <v>253935</v>
      </c>
      <c r="N724" t="s">
        <v>1294</v>
      </c>
      <c r="O724" t="s">
        <v>378</v>
      </c>
      <c r="P724">
        <f>IF(Tabel1[[#This Row],[Beschikte productie per jaar '[MWh']]]&gt;14.25,1,0)</f>
        <v>1</v>
      </c>
      <c r="Q724" s="2" t="str">
        <f>VLOOKUP(Tabel1[[#This Row],[Plaats lokatie]],stadgem,4,0)</f>
        <v>Aa en Hunze</v>
      </c>
    </row>
    <row r="725" spans="1:17" hidden="1" x14ac:dyDescent="0.25">
      <c r="A725" t="s">
        <v>1728</v>
      </c>
      <c r="B725" t="s">
        <v>1894</v>
      </c>
      <c r="C725" t="s">
        <v>371</v>
      </c>
      <c r="D725" t="s">
        <v>1730</v>
      </c>
      <c r="E725" t="s">
        <v>1895</v>
      </c>
      <c r="F725" t="s">
        <v>1896</v>
      </c>
      <c r="G725" t="s">
        <v>1897</v>
      </c>
      <c r="H725" t="s">
        <v>469</v>
      </c>
      <c r="I725" t="s">
        <v>376</v>
      </c>
      <c r="J725" s="33">
        <v>7.1040000000000006E-2</v>
      </c>
      <c r="K725" s="33">
        <v>67.488</v>
      </c>
      <c r="L725">
        <v>15</v>
      </c>
      <c r="M725">
        <v>85035</v>
      </c>
      <c r="N725" t="s">
        <v>1294</v>
      </c>
      <c r="O725" t="s">
        <v>1513</v>
      </c>
      <c r="P725">
        <f>IF(Tabel1[[#This Row],[Beschikte productie per jaar '[MWh']]]&gt;14.25,1,0)</f>
        <v>1</v>
      </c>
      <c r="Q725" s="2" t="str">
        <f>VLOOKUP(Tabel1[[#This Row],[Plaats lokatie]],stadgem,4,0)</f>
        <v>Coevorden</v>
      </c>
    </row>
    <row r="726" spans="1:17" hidden="1" x14ac:dyDescent="0.25">
      <c r="A726" t="s">
        <v>1728</v>
      </c>
      <c r="B726" t="s">
        <v>1898</v>
      </c>
      <c r="C726" t="s">
        <v>371</v>
      </c>
      <c r="D726" t="s">
        <v>1730</v>
      </c>
      <c r="E726" t="s">
        <v>1899</v>
      </c>
      <c r="F726" t="s">
        <v>1900</v>
      </c>
      <c r="G726" t="s">
        <v>1901</v>
      </c>
      <c r="H726" t="s">
        <v>389</v>
      </c>
      <c r="I726" t="s">
        <v>376</v>
      </c>
      <c r="J726" s="33">
        <v>0.33900000000000002</v>
      </c>
      <c r="K726" s="33">
        <v>322.05</v>
      </c>
      <c r="L726">
        <v>15</v>
      </c>
      <c r="M726">
        <v>357476</v>
      </c>
      <c r="N726" t="s">
        <v>1294</v>
      </c>
      <c r="O726" t="s">
        <v>1513</v>
      </c>
      <c r="P726">
        <f>IF(Tabel1[[#This Row],[Beschikte productie per jaar '[MWh']]]&gt;14.25,1,0)</f>
        <v>1</v>
      </c>
      <c r="Q726" s="2" t="str">
        <f>VLOOKUP(Tabel1[[#This Row],[Plaats lokatie]],stadgem,4,0)</f>
        <v>Emmen</v>
      </c>
    </row>
    <row r="727" spans="1:17" hidden="1" x14ac:dyDescent="0.25">
      <c r="A727" t="s">
        <v>1728</v>
      </c>
      <c r="B727" t="s">
        <v>1902</v>
      </c>
      <c r="C727" t="s">
        <v>371</v>
      </c>
      <c r="D727" t="s">
        <v>1730</v>
      </c>
      <c r="E727" t="s">
        <v>1525</v>
      </c>
      <c r="F727" t="s">
        <v>1903</v>
      </c>
      <c r="G727" t="s">
        <v>1904</v>
      </c>
      <c r="H727" t="s">
        <v>1351</v>
      </c>
      <c r="I727" t="s">
        <v>376</v>
      </c>
      <c r="J727" s="33">
        <v>0.4</v>
      </c>
      <c r="K727" s="33">
        <v>380</v>
      </c>
      <c r="L727">
        <v>15</v>
      </c>
      <c r="M727">
        <v>461700</v>
      </c>
      <c r="N727" t="s">
        <v>1294</v>
      </c>
      <c r="O727" t="s">
        <v>378</v>
      </c>
      <c r="P727">
        <f>IF(Tabel1[[#This Row],[Beschikte productie per jaar '[MWh']]]&gt;14.25,1,0)</f>
        <v>1</v>
      </c>
      <c r="Q727" s="2" t="str">
        <f>VLOOKUP(Tabel1[[#This Row],[Plaats lokatie]],stadgem,4,0)</f>
        <v>Aa en Hunze</v>
      </c>
    </row>
    <row r="728" spans="1:17" x14ac:dyDescent="0.25">
      <c r="A728" t="s">
        <v>1728</v>
      </c>
      <c r="B728" t="s">
        <v>1905</v>
      </c>
      <c r="C728" t="s">
        <v>371</v>
      </c>
      <c r="D728" t="s">
        <v>1730</v>
      </c>
      <c r="E728" t="s">
        <v>1906</v>
      </c>
      <c r="F728" t="s">
        <v>1907</v>
      </c>
      <c r="G728" t="s">
        <v>1908</v>
      </c>
      <c r="H728" t="s">
        <v>463</v>
      </c>
      <c r="I728" t="s">
        <v>376</v>
      </c>
      <c r="J728" s="33">
        <v>0.2</v>
      </c>
      <c r="K728" s="33">
        <v>190</v>
      </c>
      <c r="L728">
        <v>15</v>
      </c>
      <c r="M728">
        <v>233700</v>
      </c>
      <c r="N728" t="s">
        <v>1294</v>
      </c>
      <c r="O728" t="s">
        <v>378</v>
      </c>
      <c r="P728">
        <f>IF(Tabel1[[#This Row],[Beschikte productie per jaar '[MWh']]]&gt;14.25,1,0)</f>
        <v>1</v>
      </c>
      <c r="Q728" s="2" t="str">
        <f>VLOOKUP(Tabel1[[#This Row],[Plaats lokatie]],stadgem,4,0)</f>
        <v>Tynaarlo</v>
      </c>
    </row>
    <row r="729" spans="1:17" hidden="1" x14ac:dyDescent="0.25">
      <c r="A729" t="s">
        <v>1728</v>
      </c>
      <c r="B729" t="s">
        <v>1909</v>
      </c>
      <c r="C729" t="s">
        <v>371</v>
      </c>
      <c r="D729" t="s">
        <v>1730</v>
      </c>
      <c r="E729" t="s">
        <v>373</v>
      </c>
      <c r="F729" t="s">
        <v>373</v>
      </c>
      <c r="G729" t="s">
        <v>560</v>
      </c>
      <c r="H729" t="s">
        <v>393</v>
      </c>
      <c r="I729" t="s">
        <v>376</v>
      </c>
      <c r="J729" s="33">
        <v>0.10199999999999999</v>
      </c>
      <c r="K729" s="33">
        <v>96.9</v>
      </c>
      <c r="L729">
        <v>15</v>
      </c>
      <c r="M729">
        <v>114827</v>
      </c>
      <c r="N729" t="s">
        <v>1294</v>
      </c>
      <c r="O729" t="s">
        <v>378</v>
      </c>
      <c r="P729">
        <f>IF(Tabel1[[#This Row],[Beschikte productie per jaar '[MWh']]]&gt;14.25,1,0)</f>
        <v>1</v>
      </c>
      <c r="Q729" s="2" t="str">
        <f>VLOOKUP(Tabel1[[#This Row],[Plaats lokatie]],stadgem,4,0)</f>
        <v>Emmen</v>
      </c>
    </row>
    <row r="730" spans="1:17" hidden="1" x14ac:dyDescent="0.25">
      <c r="A730" t="s">
        <v>1728</v>
      </c>
      <c r="B730" t="s">
        <v>1910</v>
      </c>
      <c r="C730" t="s">
        <v>371</v>
      </c>
      <c r="D730" t="s">
        <v>1730</v>
      </c>
      <c r="E730" t="s">
        <v>1911</v>
      </c>
      <c r="F730" t="s">
        <v>1912</v>
      </c>
      <c r="G730" t="s">
        <v>1913</v>
      </c>
      <c r="H730" t="s">
        <v>401</v>
      </c>
      <c r="I730" t="s">
        <v>376</v>
      </c>
      <c r="J730" s="33">
        <v>0.4995</v>
      </c>
      <c r="K730" s="33">
        <v>474.52499999999998</v>
      </c>
      <c r="L730">
        <v>15</v>
      </c>
      <c r="M730">
        <v>633491</v>
      </c>
      <c r="N730" t="s">
        <v>1294</v>
      </c>
      <c r="O730" t="s">
        <v>1513</v>
      </c>
      <c r="P730">
        <f>IF(Tabel1[[#This Row],[Beschikte productie per jaar '[MWh']]]&gt;14.25,1,0)</f>
        <v>1</v>
      </c>
      <c r="Q730" s="2" t="str">
        <f>VLOOKUP(Tabel1[[#This Row],[Plaats lokatie]],stadgem,4,0)</f>
        <v>Assen</v>
      </c>
    </row>
    <row r="731" spans="1:17" hidden="1" x14ac:dyDescent="0.25">
      <c r="A731" t="s">
        <v>1728</v>
      </c>
      <c r="B731" t="s">
        <v>1914</v>
      </c>
      <c r="C731" t="s">
        <v>371</v>
      </c>
      <c r="D731" t="s">
        <v>1730</v>
      </c>
      <c r="E731" t="s">
        <v>373</v>
      </c>
      <c r="F731" t="s">
        <v>373</v>
      </c>
      <c r="G731" t="s">
        <v>1915</v>
      </c>
      <c r="H731" t="s">
        <v>1834</v>
      </c>
      <c r="I731" t="s">
        <v>376</v>
      </c>
      <c r="J731" s="33">
        <v>0.48599999999999999</v>
      </c>
      <c r="K731" s="33">
        <v>461.7</v>
      </c>
      <c r="L731">
        <v>15</v>
      </c>
      <c r="M731">
        <v>574817</v>
      </c>
      <c r="N731" t="s">
        <v>1294</v>
      </c>
      <c r="O731" t="s">
        <v>1513</v>
      </c>
      <c r="P731">
        <f>IF(Tabel1[[#This Row],[Beschikte productie per jaar '[MWh']]]&gt;14.25,1,0)</f>
        <v>1</v>
      </c>
      <c r="Q731" s="2" t="str">
        <f>VLOOKUP(Tabel1[[#This Row],[Plaats lokatie]],stadgem,4,0)</f>
        <v>Borger-Odoorn</v>
      </c>
    </row>
    <row r="732" spans="1:17" hidden="1" x14ac:dyDescent="0.25">
      <c r="A732" t="s">
        <v>1728</v>
      </c>
      <c r="B732" t="s">
        <v>1916</v>
      </c>
      <c r="C732" t="s">
        <v>371</v>
      </c>
      <c r="D732" t="s">
        <v>1730</v>
      </c>
      <c r="E732" t="s">
        <v>1899</v>
      </c>
      <c r="F732" t="s">
        <v>1917</v>
      </c>
      <c r="G732" t="s">
        <v>1918</v>
      </c>
      <c r="H732" t="s">
        <v>389</v>
      </c>
      <c r="I732" t="s">
        <v>376</v>
      </c>
      <c r="J732" s="33">
        <v>0.441</v>
      </c>
      <c r="K732" s="33">
        <v>418.95</v>
      </c>
      <c r="L732">
        <v>15</v>
      </c>
      <c r="M732">
        <v>465035</v>
      </c>
      <c r="N732" t="s">
        <v>1294</v>
      </c>
      <c r="O732" t="s">
        <v>1513</v>
      </c>
      <c r="P732">
        <f>IF(Tabel1[[#This Row],[Beschikte productie per jaar '[MWh']]]&gt;14.25,1,0)</f>
        <v>1</v>
      </c>
      <c r="Q732" s="2" t="str">
        <f>VLOOKUP(Tabel1[[#This Row],[Plaats lokatie]],stadgem,4,0)</f>
        <v>Emmen</v>
      </c>
    </row>
    <row r="733" spans="1:17" hidden="1" x14ac:dyDescent="0.25">
      <c r="A733" t="s">
        <v>1763</v>
      </c>
      <c r="B733" t="s">
        <v>1919</v>
      </c>
      <c r="C733" t="s">
        <v>371</v>
      </c>
      <c r="D733" t="s">
        <v>1765</v>
      </c>
      <c r="E733" t="s">
        <v>1920</v>
      </c>
      <c r="F733" t="s">
        <v>1921</v>
      </c>
      <c r="G733" t="s">
        <v>1922</v>
      </c>
      <c r="H733" t="s">
        <v>389</v>
      </c>
      <c r="I733" t="s">
        <v>376</v>
      </c>
      <c r="J733" s="33">
        <v>6.1199999999999997E-2</v>
      </c>
      <c r="K733" s="33">
        <v>58.14</v>
      </c>
      <c r="L733">
        <v>15</v>
      </c>
      <c r="M733">
        <v>68896</v>
      </c>
      <c r="N733" t="s">
        <v>1294</v>
      </c>
      <c r="O733" t="s">
        <v>378</v>
      </c>
      <c r="P733">
        <f>IF(Tabel1[[#This Row],[Beschikte productie per jaar '[MWh']]]&gt;14.25,1,0)</f>
        <v>1</v>
      </c>
      <c r="Q733" s="2" t="str">
        <f>VLOOKUP(Tabel1[[#This Row],[Plaats lokatie]],stadgem,4,0)</f>
        <v>Emmen</v>
      </c>
    </row>
    <row r="734" spans="1:17" hidden="1" x14ac:dyDescent="0.25">
      <c r="A734" t="s">
        <v>1763</v>
      </c>
      <c r="B734" t="s">
        <v>1923</v>
      </c>
      <c r="C734" t="s">
        <v>371</v>
      </c>
      <c r="D734" t="s">
        <v>1765</v>
      </c>
      <c r="E734" t="s">
        <v>1924</v>
      </c>
      <c r="F734" t="s">
        <v>1925</v>
      </c>
      <c r="G734" t="s">
        <v>1926</v>
      </c>
      <c r="H734" t="s">
        <v>384</v>
      </c>
      <c r="I734" t="s">
        <v>376</v>
      </c>
      <c r="J734" s="33">
        <v>0.10100000000000001</v>
      </c>
      <c r="K734" s="33">
        <v>95.95</v>
      </c>
      <c r="L734">
        <v>15</v>
      </c>
      <c r="M734">
        <v>128094</v>
      </c>
      <c r="N734" t="s">
        <v>1294</v>
      </c>
      <c r="O734" t="s">
        <v>378</v>
      </c>
      <c r="P734">
        <f>IF(Tabel1[[#This Row],[Beschikte productie per jaar '[MWh']]]&gt;14.25,1,0)</f>
        <v>1</v>
      </c>
      <c r="Q734" s="2" t="str">
        <f>VLOOKUP(Tabel1[[#This Row],[Plaats lokatie]],stadgem,4,0)</f>
        <v>Hoogeveen</v>
      </c>
    </row>
    <row r="735" spans="1:17" hidden="1" x14ac:dyDescent="0.25">
      <c r="A735" t="s">
        <v>1763</v>
      </c>
      <c r="B735" t="s">
        <v>1927</v>
      </c>
      <c r="C735" t="s">
        <v>371</v>
      </c>
      <c r="D735" t="s">
        <v>1765</v>
      </c>
      <c r="E735" t="s">
        <v>373</v>
      </c>
      <c r="F735" t="s">
        <v>373</v>
      </c>
      <c r="G735" t="s">
        <v>588</v>
      </c>
      <c r="H735" t="s">
        <v>589</v>
      </c>
      <c r="I735" t="s">
        <v>376</v>
      </c>
      <c r="J735" s="33">
        <v>0.16794000000000001</v>
      </c>
      <c r="K735" s="33">
        <v>148.9068</v>
      </c>
      <c r="L735">
        <v>15</v>
      </c>
      <c r="M735">
        <v>201025</v>
      </c>
      <c r="N735" t="s">
        <v>1294</v>
      </c>
      <c r="O735" t="s">
        <v>378</v>
      </c>
      <c r="P735">
        <f>IF(Tabel1[[#This Row],[Beschikte productie per jaar '[MWh']]]&gt;14.25,1,0)</f>
        <v>1</v>
      </c>
      <c r="Q735" s="2" t="str">
        <f>VLOOKUP(Tabel1[[#This Row],[Plaats lokatie]],stadgem,4,0)</f>
        <v>Emmen</v>
      </c>
    </row>
    <row r="736" spans="1:17" hidden="1" x14ac:dyDescent="0.25">
      <c r="A736" t="s">
        <v>1728</v>
      </c>
      <c r="B736" t="s">
        <v>1928</v>
      </c>
      <c r="C736" t="s">
        <v>371</v>
      </c>
      <c r="D736" t="s">
        <v>1730</v>
      </c>
      <c r="E736" t="s">
        <v>1759</v>
      </c>
      <c r="F736" t="s">
        <v>1929</v>
      </c>
      <c r="G736" t="s">
        <v>1339</v>
      </c>
      <c r="H736" t="s">
        <v>397</v>
      </c>
      <c r="I736" t="s">
        <v>376</v>
      </c>
      <c r="J736" s="33">
        <v>0.51700000000000002</v>
      </c>
      <c r="K736" s="33">
        <v>491.15</v>
      </c>
      <c r="L736">
        <v>15</v>
      </c>
      <c r="M736">
        <v>714624</v>
      </c>
      <c r="N736" t="s">
        <v>1294</v>
      </c>
      <c r="O736" t="s">
        <v>1513</v>
      </c>
      <c r="P736">
        <f>IF(Tabel1[[#This Row],[Beschikte productie per jaar '[MWh']]]&gt;14.25,1,0)</f>
        <v>1</v>
      </c>
      <c r="Q736" s="2" t="str">
        <f>VLOOKUP(Tabel1[[#This Row],[Plaats lokatie]],stadgem,4,0)</f>
        <v>Meppel</v>
      </c>
    </row>
    <row r="737" spans="1:17" hidden="1" x14ac:dyDescent="0.25">
      <c r="A737" t="s">
        <v>1728</v>
      </c>
      <c r="B737" t="s">
        <v>1930</v>
      </c>
      <c r="C737" t="s">
        <v>371</v>
      </c>
      <c r="D737" t="s">
        <v>1730</v>
      </c>
      <c r="E737" t="s">
        <v>1759</v>
      </c>
      <c r="F737" t="s">
        <v>795</v>
      </c>
      <c r="G737" t="s">
        <v>796</v>
      </c>
      <c r="H737" t="s">
        <v>550</v>
      </c>
      <c r="I737" t="s">
        <v>376</v>
      </c>
      <c r="J737" s="33">
        <v>0.58799999999999997</v>
      </c>
      <c r="K737" s="33">
        <v>558.6</v>
      </c>
      <c r="L737">
        <v>15</v>
      </c>
      <c r="M737">
        <v>812763</v>
      </c>
      <c r="N737" t="s">
        <v>1294</v>
      </c>
      <c r="O737" t="s">
        <v>1513</v>
      </c>
      <c r="P737">
        <f>IF(Tabel1[[#This Row],[Beschikte productie per jaar '[MWh']]]&gt;14.25,1,0)</f>
        <v>1</v>
      </c>
      <c r="Q737" s="2" t="str">
        <f>VLOOKUP(Tabel1[[#This Row],[Plaats lokatie]],stadgem,4,0)</f>
        <v>Emmen</v>
      </c>
    </row>
    <row r="738" spans="1:17" hidden="1" x14ac:dyDescent="0.25">
      <c r="A738" t="s">
        <v>1728</v>
      </c>
      <c r="B738" t="s">
        <v>1931</v>
      </c>
      <c r="C738" t="s">
        <v>371</v>
      </c>
      <c r="D738" t="s">
        <v>1730</v>
      </c>
      <c r="E738" t="s">
        <v>1759</v>
      </c>
      <c r="F738" t="s">
        <v>1932</v>
      </c>
      <c r="G738" t="s">
        <v>1933</v>
      </c>
      <c r="H738" t="s">
        <v>589</v>
      </c>
      <c r="I738" t="s">
        <v>376</v>
      </c>
      <c r="J738" s="33">
        <v>0.17271</v>
      </c>
      <c r="K738" s="33">
        <v>164.07499999999999</v>
      </c>
      <c r="L738">
        <v>15</v>
      </c>
      <c r="M738">
        <v>238730</v>
      </c>
      <c r="N738" t="s">
        <v>1294</v>
      </c>
      <c r="O738" t="s">
        <v>1513</v>
      </c>
      <c r="P738">
        <f>IF(Tabel1[[#This Row],[Beschikte productie per jaar '[MWh']]]&gt;14.25,1,0)</f>
        <v>1</v>
      </c>
      <c r="Q738" s="2" t="str">
        <f>VLOOKUP(Tabel1[[#This Row],[Plaats lokatie]],stadgem,4,0)</f>
        <v>Emmen</v>
      </c>
    </row>
    <row r="739" spans="1:17" x14ac:dyDescent="0.25">
      <c r="A739" t="s">
        <v>1763</v>
      </c>
      <c r="B739" t="s">
        <v>1934</v>
      </c>
      <c r="C739" t="s">
        <v>371</v>
      </c>
      <c r="D739" t="s">
        <v>1765</v>
      </c>
      <c r="E739" t="s">
        <v>373</v>
      </c>
      <c r="F739" t="s">
        <v>373</v>
      </c>
      <c r="G739" t="s">
        <v>790</v>
      </c>
      <c r="H739" t="s">
        <v>791</v>
      </c>
      <c r="I739" t="s">
        <v>376</v>
      </c>
      <c r="J739" s="33">
        <v>0.498</v>
      </c>
      <c r="K739" s="33">
        <v>473.1</v>
      </c>
      <c r="L739">
        <v>15</v>
      </c>
      <c r="M739">
        <v>631589</v>
      </c>
      <c r="N739" t="s">
        <v>1294</v>
      </c>
      <c r="O739" t="s">
        <v>378</v>
      </c>
      <c r="P739">
        <f>IF(Tabel1[[#This Row],[Beschikte productie per jaar '[MWh']]]&gt;14.25,1,0)</f>
        <v>1</v>
      </c>
      <c r="Q739" s="2" t="str">
        <f>VLOOKUP(Tabel1[[#This Row],[Plaats lokatie]],stadgem,4,0)</f>
        <v>Tynaarlo</v>
      </c>
    </row>
    <row r="740" spans="1:17" hidden="1" x14ac:dyDescent="0.25">
      <c r="A740" t="s">
        <v>1728</v>
      </c>
      <c r="B740" t="s">
        <v>1935</v>
      </c>
      <c r="C740" t="s">
        <v>371</v>
      </c>
      <c r="D740" t="s">
        <v>1730</v>
      </c>
      <c r="E740" t="s">
        <v>373</v>
      </c>
      <c r="F740" t="s">
        <v>373</v>
      </c>
      <c r="G740" t="s">
        <v>692</v>
      </c>
      <c r="H740" t="s">
        <v>693</v>
      </c>
      <c r="I740" t="s">
        <v>376</v>
      </c>
      <c r="J740" s="33">
        <v>0.28000000000000003</v>
      </c>
      <c r="K740" s="33">
        <v>266</v>
      </c>
      <c r="L740">
        <v>15</v>
      </c>
      <c r="M740">
        <v>391020</v>
      </c>
      <c r="N740" t="s">
        <v>1294</v>
      </c>
      <c r="O740" t="s">
        <v>1513</v>
      </c>
      <c r="P740">
        <f>IF(Tabel1[[#This Row],[Beschikte productie per jaar '[MWh']]]&gt;14.25,1,0)</f>
        <v>1</v>
      </c>
      <c r="Q740" s="2" t="str">
        <f>VLOOKUP(Tabel1[[#This Row],[Plaats lokatie]],stadgem,4,0)</f>
        <v>Borger-Odoorn</v>
      </c>
    </row>
    <row r="741" spans="1:17" hidden="1" x14ac:dyDescent="0.25">
      <c r="A741" t="s">
        <v>1728</v>
      </c>
      <c r="B741" t="s">
        <v>1936</v>
      </c>
      <c r="C741" t="s">
        <v>371</v>
      </c>
      <c r="D741" t="s">
        <v>1730</v>
      </c>
      <c r="E741" t="s">
        <v>1937</v>
      </c>
      <c r="F741" t="s">
        <v>1270</v>
      </c>
      <c r="G741" t="s">
        <v>1271</v>
      </c>
      <c r="H741" t="s">
        <v>714</v>
      </c>
      <c r="I741" t="s">
        <v>376</v>
      </c>
      <c r="J741" s="33">
        <v>0.499</v>
      </c>
      <c r="K741" s="33">
        <v>474.05</v>
      </c>
      <c r="L741">
        <v>15</v>
      </c>
      <c r="M741">
        <v>668411</v>
      </c>
      <c r="N741" t="s">
        <v>1294</v>
      </c>
      <c r="O741" t="s">
        <v>378</v>
      </c>
      <c r="P741">
        <f>IF(Tabel1[[#This Row],[Beschikte productie per jaar '[MWh']]]&gt;14.25,1,0)</f>
        <v>1</v>
      </c>
      <c r="Q741" s="2" t="str">
        <f>VLOOKUP(Tabel1[[#This Row],[Plaats lokatie]],stadgem,4,0)</f>
        <v>De Wolden</v>
      </c>
    </row>
    <row r="742" spans="1:17" hidden="1" x14ac:dyDescent="0.25">
      <c r="A742" t="s">
        <v>1728</v>
      </c>
      <c r="B742" t="s">
        <v>1938</v>
      </c>
      <c r="C742" t="s">
        <v>371</v>
      </c>
      <c r="D742" t="s">
        <v>1730</v>
      </c>
      <c r="E742" t="s">
        <v>373</v>
      </c>
      <c r="F742" t="s">
        <v>373</v>
      </c>
      <c r="G742" t="s">
        <v>1939</v>
      </c>
      <c r="H742" t="s">
        <v>389</v>
      </c>
      <c r="I742" t="s">
        <v>376</v>
      </c>
      <c r="J742" s="33">
        <v>0.13600000000000001</v>
      </c>
      <c r="K742" s="33">
        <v>129.19999999999999</v>
      </c>
      <c r="L742">
        <v>15</v>
      </c>
      <c r="M742">
        <v>158916</v>
      </c>
      <c r="N742" t="s">
        <v>1294</v>
      </c>
      <c r="O742" t="s">
        <v>1513</v>
      </c>
      <c r="P742">
        <f>IF(Tabel1[[#This Row],[Beschikte productie per jaar '[MWh']]]&gt;14.25,1,0)</f>
        <v>1</v>
      </c>
      <c r="Q742" s="2" t="str">
        <f>VLOOKUP(Tabel1[[#This Row],[Plaats lokatie]],stadgem,4,0)</f>
        <v>Emmen</v>
      </c>
    </row>
    <row r="743" spans="1:17" hidden="1" x14ac:dyDescent="0.25">
      <c r="A743" t="s">
        <v>1728</v>
      </c>
      <c r="B743" t="s">
        <v>1940</v>
      </c>
      <c r="C743" t="s">
        <v>371</v>
      </c>
      <c r="D743" t="s">
        <v>1730</v>
      </c>
      <c r="E743" t="s">
        <v>1636</v>
      </c>
      <c r="F743" t="s">
        <v>1637</v>
      </c>
      <c r="G743" t="s">
        <v>1638</v>
      </c>
      <c r="H743" t="s">
        <v>422</v>
      </c>
      <c r="I743" t="s">
        <v>376</v>
      </c>
      <c r="J743" s="33">
        <v>0.12</v>
      </c>
      <c r="K743" s="33">
        <v>114</v>
      </c>
      <c r="L743">
        <v>15</v>
      </c>
      <c r="M743">
        <v>157320</v>
      </c>
      <c r="N743" t="s">
        <v>1294</v>
      </c>
      <c r="O743" t="s">
        <v>378</v>
      </c>
      <c r="P743">
        <f>IF(Tabel1[[#This Row],[Beschikte productie per jaar '[MWh']]]&gt;14.25,1,0)</f>
        <v>1</v>
      </c>
      <c r="Q743" s="2" t="str">
        <f>VLOOKUP(Tabel1[[#This Row],[Plaats lokatie]],stadgem,4,0)</f>
        <v>De Wolden</v>
      </c>
    </row>
    <row r="744" spans="1:17" hidden="1" x14ac:dyDescent="0.25">
      <c r="A744" t="s">
        <v>1728</v>
      </c>
      <c r="B744" t="s">
        <v>1941</v>
      </c>
      <c r="C744" t="s">
        <v>371</v>
      </c>
      <c r="D744" t="s">
        <v>1730</v>
      </c>
      <c r="E744" t="s">
        <v>1942</v>
      </c>
      <c r="F744" t="s">
        <v>1943</v>
      </c>
      <c r="G744" t="s">
        <v>1500</v>
      </c>
      <c r="H744" t="s">
        <v>736</v>
      </c>
      <c r="I744" t="s">
        <v>376</v>
      </c>
      <c r="J744" s="33">
        <v>0.85199999999999998</v>
      </c>
      <c r="K744" s="33">
        <v>809.4</v>
      </c>
      <c r="L744">
        <v>15</v>
      </c>
      <c r="M744">
        <v>1177677</v>
      </c>
      <c r="N744" t="s">
        <v>1501</v>
      </c>
      <c r="O744" t="s">
        <v>1513</v>
      </c>
      <c r="P744">
        <f>IF(Tabel1[[#This Row],[Beschikte productie per jaar '[MWh']]]&gt;14.25,1,0)</f>
        <v>1</v>
      </c>
      <c r="Q744" s="2" t="str">
        <f>VLOOKUP(Tabel1[[#This Row],[Plaats lokatie]],stadgem,4,0)</f>
        <v>Emmen</v>
      </c>
    </row>
    <row r="745" spans="1:17" hidden="1" x14ac:dyDescent="0.25">
      <c r="A745" t="s">
        <v>1728</v>
      </c>
      <c r="B745" t="s">
        <v>1944</v>
      </c>
      <c r="C745" t="s">
        <v>371</v>
      </c>
      <c r="D745" t="s">
        <v>1730</v>
      </c>
      <c r="E745" t="s">
        <v>373</v>
      </c>
      <c r="F745" t="s">
        <v>373</v>
      </c>
      <c r="G745" t="s">
        <v>766</v>
      </c>
      <c r="H745" t="s">
        <v>767</v>
      </c>
      <c r="I745" t="s">
        <v>376</v>
      </c>
      <c r="J745" s="33">
        <v>0.17799999999999999</v>
      </c>
      <c r="K745" s="33">
        <v>169.1</v>
      </c>
      <c r="L745">
        <v>15</v>
      </c>
      <c r="M745">
        <v>248577</v>
      </c>
      <c r="N745" t="s">
        <v>1294</v>
      </c>
      <c r="O745" t="s">
        <v>378</v>
      </c>
      <c r="P745">
        <f>IF(Tabel1[[#This Row],[Beschikte productie per jaar '[MWh']]]&gt;14.25,1,0)</f>
        <v>1</v>
      </c>
      <c r="Q745" s="2" t="str">
        <f>VLOOKUP(Tabel1[[#This Row],[Plaats lokatie]],stadgem,4,0)</f>
        <v>Borger-Odoorn</v>
      </c>
    </row>
    <row r="746" spans="1:17" hidden="1" x14ac:dyDescent="0.25">
      <c r="A746" t="s">
        <v>1763</v>
      </c>
      <c r="B746" t="s">
        <v>1945</v>
      </c>
      <c r="C746" t="s">
        <v>371</v>
      </c>
      <c r="D746" t="s">
        <v>1765</v>
      </c>
      <c r="E746" t="s">
        <v>1946</v>
      </c>
      <c r="F746" t="s">
        <v>1947</v>
      </c>
      <c r="G746" t="s">
        <v>1948</v>
      </c>
      <c r="H746" t="s">
        <v>397</v>
      </c>
      <c r="I746" t="s">
        <v>376</v>
      </c>
      <c r="J746" s="33">
        <v>0.33479999999999999</v>
      </c>
      <c r="K746" s="33">
        <v>318.06</v>
      </c>
      <c r="L746">
        <v>15</v>
      </c>
      <c r="M746">
        <v>400756</v>
      </c>
      <c r="N746" t="s">
        <v>1294</v>
      </c>
      <c r="O746" t="s">
        <v>1513</v>
      </c>
      <c r="P746">
        <f>IF(Tabel1[[#This Row],[Beschikte productie per jaar '[MWh']]]&gt;14.25,1,0)</f>
        <v>1</v>
      </c>
      <c r="Q746" s="2" t="str">
        <f>VLOOKUP(Tabel1[[#This Row],[Plaats lokatie]],stadgem,4,0)</f>
        <v>Meppel</v>
      </c>
    </row>
    <row r="747" spans="1:17" hidden="1" x14ac:dyDescent="0.25">
      <c r="A747" t="s">
        <v>1728</v>
      </c>
      <c r="B747" t="s">
        <v>1949</v>
      </c>
      <c r="C747" t="s">
        <v>371</v>
      </c>
      <c r="D747" t="s">
        <v>1730</v>
      </c>
      <c r="E747" t="s">
        <v>373</v>
      </c>
      <c r="F747" t="s">
        <v>373</v>
      </c>
      <c r="G747" t="s">
        <v>540</v>
      </c>
      <c r="H747" t="s">
        <v>389</v>
      </c>
      <c r="I747" t="s">
        <v>376</v>
      </c>
      <c r="J747" s="33">
        <v>9.5000000000000001E-2</v>
      </c>
      <c r="K747" s="33">
        <v>90.25</v>
      </c>
      <c r="L747">
        <v>15</v>
      </c>
      <c r="M747">
        <v>105593</v>
      </c>
      <c r="N747" t="s">
        <v>1294</v>
      </c>
      <c r="O747" t="s">
        <v>1513</v>
      </c>
      <c r="P747">
        <f>IF(Tabel1[[#This Row],[Beschikte productie per jaar '[MWh']]]&gt;14.25,1,0)</f>
        <v>1</v>
      </c>
      <c r="Q747" s="2" t="str">
        <f>VLOOKUP(Tabel1[[#This Row],[Plaats lokatie]],stadgem,4,0)</f>
        <v>Emmen</v>
      </c>
    </row>
    <row r="748" spans="1:17" hidden="1" x14ac:dyDescent="0.25">
      <c r="A748" t="s">
        <v>1763</v>
      </c>
      <c r="B748" t="s">
        <v>325</v>
      </c>
      <c r="C748" t="s">
        <v>1139</v>
      </c>
      <c r="D748" t="s">
        <v>1768</v>
      </c>
      <c r="E748" t="s">
        <v>1950</v>
      </c>
      <c r="F748" t="s">
        <v>1951</v>
      </c>
      <c r="G748" t="s">
        <v>1952</v>
      </c>
      <c r="H748" t="s">
        <v>469</v>
      </c>
      <c r="I748" t="s">
        <v>376</v>
      </c>
      <c r="J748" s="33">
        <v>6.4</v>
      </c>
      <c r="K748" s="33">
        <v>19255</v>
      </c>
      <c r="L748">
        <v>15</v>
      </c>
      <c r="M748">
        <v>14441250</v>
      </c>
      <c r="N748" t="s">
        <v>565</v>
      </c>
      <c r="O748" t="s">
        <v>378</v>
      </c>
      <c r="P748">
        <f>IF(Tabel1[[#This Row],[Beschikte productie per jaar '[MWh']]]&gt;14.25,1,0)</f>
        <v>1</v>
      </c>
      <c r="Q748" s="2" t="str">
        <f>VLOOKUP(Tabel1[[#This Row],[Plaats lokatie]],stadgem,4,0)</f>
        <v>Coevorden</v>
      </c>
    </row>
    <row r="749" spans="1:17" x14ac:dyDescent="0.25">
      <c r="A749" t="s">
        <v>1728</v>
      </c>
      <c r="B749" t="s">
        <v>1953</v>
      </c>
      <c r="C749" t="s">
        <v>371</v>
      </c>
      <c r="D749" t="s">
        <v>1730</v>
      </c>
      <c r="E749" t="s">
        <v>1588</v>
      </c>
      <c r="F749" t="s">
        <v>1954</v>
      </c>
      <c r="G749" t="s">
        <v>1955</v>
      </c>
      <c r="H749" t="s">
        <v>568</v>
      </c>
      <c r="I749" t="s">
        <v>376</v>
      </c>
      <c r="J749" s="33">
        <v>0.14662500000000001</v>
      </c>
      <c r="K749" s="33">
        <v>139.29399999999998</v>
      </c>
      <c r="L749">
        <v>15</v>
      </c>
      <c r="M749">
        <v>175511</v>
      </c>
      <c r="N749" t="s">
        <v>1294</v>
      </c>
      <c r="O749" t="s">
        <v>1513</v>
      </c>
      <c r="P749">
        <f>IF(Tabel1[[#This Row],[Beschikte productie per jaar '[MWh']]]&gt;14.25,1,0)</f>
        <v>1</v>
      </c>
      <c r="Q749" s="2" t="str">
        <f>VLOOKUP(Tabel1[[#This Row],[Plaats lokatie]],stadgem,4,0)</f>
        <v>Tynaarlo</v>
      </c>
    </row>
    <row r="750" spans="1:17" hidden="1" x14ac:dyDescent="0.25">
      <c r="A750" t="s">
        <v>1728</v>
      </c>
      <c r="B750" t="s">
        <v>1956</v>
      </c>
      <c r="C750" t="s">
        <v>371</v>
      </c>
      <c r="D750" t="s">
        <v>1730</v>
      </c>
      <c r="E750" t="s">
        <v>373</v>
      </c>
      <c r="F750" t="s">
        <v>373</v>
      </c>
      <c r="G750" t="s">
        <v>695</v>
      </c>
      <c r="H750" t="s">
        <v>696</v>
      </c>
      <c r="I750" t="s">
        <v>376</v>
      </c>
      <c r="J750" s="33">
        <v>0.16300000000000001</v>
      </c>
      <c r="K750" s="33">
        <v>154.85</v>
      </c>
      <c r="L750">
        <v>15</v>
      </c>
      <c r="M750">
        <v>178852</v>
      </c>
      <c r="N750" t="s">
        <v>1294</v>
      </c>
      <c r="O750" t="s">
        <v>378</v>
      </c>
      <c r="P750">
        <f>IF(Tabel1[[#This Row],[Beschikte productie per jaar '[MWh']]]&gt;14.25,1,0)</f>
        <v>1</v>
      </c>
      <c r="Q750" s="2" t="str">
        <f>VLOOKUP(Tabel1[[#This Row],[Plaats lokatie]],stadgem,4,0)</f>
        <v>Emmen</v>
      </c>
    </row>
    <row r="751" spans="1:17" hidden="1" x14ac:dyDescent="0.25">
      <c r="A751" t="s">
        <v>1728</v>
      </c>
      <c r="B751" t="s">
        <v>56</v>
      </c>
      <c r="C751" t="s">
        <v>371</v>
      </c>
      <c r="D751" t="s">
        <v>1730</v>
      </c>
      <c r="E751" t="s">
        <v>373</v>
      </c>
      <c r="F751" t="s">
        <v>373</v>
      </c>
      <c r="G751" t="s">
        <v>1500</v>
      </c>
      <c r="H751" t="s">
        <v>700</v>
      </c>
      <c r="I751" t="s">
        <v>376</v>
      </c>
      <c r="J751" s="33">
        <v>4.8490000000000002</v>
      </c>
      <c r="K751" s="33">
        <v>4606.55</v>
      </c>
      <c r="L751">
        <v>15</v>
      </c>
      <c r="M751">
        <v>6080646</v>
      </c>
      <c r="N751" t="s">
        <v>1501</v>
      </c>
      <c r="O751" t="s">
        <v>1513</v>
      </c>
      <c r="P751">
        <f>IF(Tabel1[[#This Row],[Beschikte productie per jaar '[MWh']]]&gt;14.25,1,0)</f>
        <v>1</v>
      </c>
      <c r="Q751" s="2" t="str">
        <f>VLOOKUP(Tabel1[[#This Row],[Plaats lokatie]],stadgem,4,0)</f>
        <v>Coevorden</v>
      </c>
    </row>
    <row r="752" spans="1:17" hidden="1" x14ac:dyDescent="0.25">
      <c r="A752" t="s">
        <v>1728</v>
      </c>
      <c r="B752" t="s">
        <v>1957</v>
      </c>
      <c r="C752" t="s">
        <v>371</v>
      </c>
      <c r="D752" t="s">
        <v>1730</v>
      </c>
      <c r="E752" t="s">
        <v>373</v>
      </c>
      <c r="F752" t="s">
        <v>373</v>
      </c>
      <c r="G752" t="s">
        <v>1530</v>
      </c>
      <c r="H752" t="s">
        <v>1531</v>
      </c>
      <c r="I752" t="s">
        <v>376</v>
      </c>
      <c r="J752" s="33">
        <v>7.4999999999999997E-2</v>
      </c>
      <c r="K752" s="33">
        <v>71.25</v>
      </c>
      <c r="L752">
        <v>15</v>
      </c>
      <c r="M752">
        <v>89775</v>
      </c>
      <c r="N752" t="s">
        <v>1294</v>
      </c>
      <c r="O752" t="s">
        <v>378</v>
      </c>
      <c r="P752">
        <f>IF(Tabel1[[#This Row],[Beschikte productie per jaar '[MWh']]]&gt;14.25,1,0)</f>
        <v>1</v>
      </c>
      <c r="Q752" s="2" t="str">
        <f>VLOOKUP(Tabel1[[#This Row],[Plaats lokatie]],stadgem,4,0)</f>
        <v>Coevorden</v>
      </c>
    </row>
    <row r="753" spans="1:17" hidden="1" x14ac:dyDescent="0.25">
      <c r="A753" t="s">
        <v>1763</v>
      </c>
      <c r="B753" t="s">
        <v>1958</v>
      </c>
      <c r="C753" t="s">
        <v>371</v>
      </c>
      <c r="D753" t="s">
        <v>1778</v>
      </c>
      <c r="E753" t="s">
        <v>1959</v>
      </c>
      <c r="F753" t="s">
        <v>1960</v>
      </c>
      <c r="G753" t="s">
        <v>1298</v>
      </c>
      <c r="H753" t="s">
        <v>397</v>
      </c>
      <c r="I753" t="s">
        <v>376</v>
      </c>
      <c r="J753" s="33">
        <v>1.83077</v>
      </c>
      <c r="K753" s="33">
        <v>1739.232</v>
      </c>
      <c r="L753">
        <v>15</v>
      </c>
      <c r="M753">
        <v>2374052</v>
      </c>
      <c r="N753" t="s">
        <v>1294</v>
      </c>
      <c r="O753" t="s">
        <v>1513</v>
      </c>
      <c r="P753">
        <f>IF(Tabel1[[#This Row],[Beschikte productie per jaar '[MWh']]]&gt;14.25,1,0)</f>
        <v>1</v>
      </c>
      <c r="Q753" s="2" t="str">
        <f>VLOOKUP(Tabel1[[#This Row],[Plaats lokatie]],stadgem,4,0)</f>
        <v>Meppel</v>
      </c>
    </row>
    <row r="754" spans="1:17" hidden="1" x14ac:dyDescent="0.25">
      <c r="A754" t="s">
        <v>1728</v>
      </c>
      <c r="B754" t="s">
        <v>1961</v>
      </c>
      <c r="C754" t="s">
        <v>371</v>
      </c>
      <c r="D754" t="s">
        <v>1730</v>
      </c>
      <c r="E754" t="s">
        <v>1759</v>
      </c>
      <c r="F754" t="s">
        <v>1962</v>
      </c>
      <c r="G754" t="s">
        <v>1963</v>
      </c>
      <c r="H754" t="s">
        <v>770</v>
      </c>
      <c r="I754" t="s">
        <v>376</v>
      </c>
      <c r="J754" s="33">
        <v>0.21204000000000001</v>
      </c>
      <c r="K754" s="33">
        <v>201.43800000000002</v>
      </c>
      <c r="L754">
        <v>15</v>
      </c>
      <c r="M754">
        <v>293093</v>
      </c>
      <c r="N754" t="s">
        <v>1294</v>
      </c>
      <c r="O754" t="s">
        <v>1513</v>
      </c>
      <c r="P754">
        <f>IF(Tabel1[[#This Row],[Beschikte productie per jaar '[MWh']]]&gt;14.25,1,0)</f>
        <v>1</v>
      </c>
      <c r="Q754" s="2" t="str">
        <f>VLOOKUP(Tabel1[[#This Row],[Plaats lokatie]],stadgem,4,0)</f>
        <v>Coevorden</v>
      </c>
    </row>
    <row r="755" spans="1:17" hidden="1" x14ac:dyDescent="0.25">
      <c r="A755" t="s">
        <v>1728</v>
      </c>
      <c r="B755" t="s">
        <v>1964</v>
      </c>
      <c r="C755" t="s">
        <v>371</v>
      </c>
      <c r="D755" t="s">
        <v>1730</v>
      </c>
      <c r="E755" t="s">
        <v>373</v>
      </c>
      <c r="F755" t="s">
        <v>373</v>
      </c>
      <c r="G755" t="s">
        <v>1817</v>
      </c>
      <c r="H755" t="s">
        <v>1818</v>
      </c>
      <c r="I755" t="s">
        <v>376</v>
      </c>
      <c r="J755" s="33">
        <v>0.16300000000000001</v>
      </c>
      <c r="K755" s="33">
        <v>154.85</v>
      </c>
      <c r="L755">
        <v>15</v>
      </c>
      <c r="M755">
        <v>192789</v>
      </c>
      <c r="N755" t="s">
        <v>1294</v>
      </c>
      <c r="O755" t="s">
        <v>378</v>
      </c>
      <c r="P755">
        <f>IF(Tabel1[[#This Row],[Beschikte productie per jaar '[MWh']]]&gt;14.25,1,0)</f>
        <v>1</v>
      </c>
      <c r="Q755" s="2" t="str">
        <f>VLOOKUP(Tabel1[[#This Row],[Plaats lokatie]],stadgem,4,0)</f>
        <v>Noordenveld</v>
      </c>
    </row>
    <row r="756" spans="1:17" hidden="1" x14ac:dyDescent="0.25">
      <c r="A756" t="s">
        <v>1728</v>
      </c>
      <c r="B756" t="s">
        <v>1965</v>
      </c>
      <c r="C756" t="s">
        <v>371</v>
      </c>
      <c r="D756" t="s">
        <v>1730</v>
      </c>
      <c r="E756" t="s">
        <v>1797</v>
      </c>
      <c r="F756" t="s">
        <v>1966</v>
      </c>
      <c r="G756" t="s">
        <v>1500</v>
      </c>
      <c r="H756" t="s">
        <v>969</v>
      </c>
      <c r="I756" t="s">
        <v>376</v>
      </c>
      <c r="J756" s="33">
        <v>30.318999999999999</v>
      </c>
      <c r="K756" s="33">
        <v>28803.05</v>
      </c>
      <c r="L756">
        <v>15</v>
      </c>
      <c r="M756">
        <v>33267523</v>
      </c>
      <c r="N756" t="s">
        <v>1501</v>
      </c>
      <c r="O756" t="s">
        <v>1513</v>
      </c>
      <c r="P756">
        <f>IF(Tabel1[[#This Row],[Beschikte productie per jaar '[MWh']]]&gt;14.25,1,0)</f>
        <v>1</v>
      </c>
      <c r="Q756" s="2" t="str">
        <f>VLOOKUP(Tabel1[[#This Row],[Plaats lokatie]],stadgem,4,0)</f>
        <v>Borger-Odoorn</v>
      </c>
    </row>
    <row r="757" spans="1:17" hidden="1" x14ac:dyDescent="0.25">
      <c r="A757" t="s">
        <v>1763</v>
      </c>
      <c r="B757" t="s">
        <v>1967</v>
      </c>
      <c r="C757" t="s">
        <v>371</v>
      </c>
      <c r="D757" t="s">
        <v>1765</v>
      </c>
      <c r="E757" t="s">
        <v>1968</v>
      </c>
      <c r="F757" t="s">
        <v>1969</v>
      </c>
      <c r="G757" t="s">
        <v>1970</v>
      </c>
      <c r="H757" t="s">
        <v>577</v>
      </c>
      <c r="I757" t="s">
        <v>376</v>
      </c>
      <c r="J757" s="33">
        <v>0.49</v>
      </c>
      <c r="K757" s="33">
        <v>465.5</v>
      </c>
      <c r="L757">
        <v>15</v>
      </c>
      <c r="M757">
        <v>586530</v>
      </c>
      <c r="N757" t="s">
        <v>1294</v>
      </c>
      <c r="O757" t="s">
        <v>378</v>
      </c>
      <c r="P757">
        <f>IF(Tabel1[[#This Row],[Beschikte productie per jaar '[MWh']]]&gt;14.25,1,0)</f>
        <v>1</v>
      </c>
      <c r="Q757" s="2" t="str">
        <f>VLOOKUP(Tabel1[[#This Row],[Plaats lokatie]],stadgem,4,0)</f>
        <v>Noordenveld</v>
      </c>
    </row>
    <row r="758" spans="1:17" hidden="1" x14ac:dyDescent="0.25">
      <c r="A758" t="s">
        <v>1728</v>
      </c>
      <c r="B758" t="s">
        <v>1971</v>
      </c>
      <c r="C758" t="s">
        <v>371</v>
      </c>
      <c r="D758" t="s">
        <v>1730</v>
      </c>
      <c r="E758" t="s">
        <v>373</v>
      </c>
      <c r="F758" t="s">
        <v>373</v>
      </c>
      <c r="G758" t="s">
        <v>1029</v>
      </c>
      <c r="H758" t="s">
        <v>1030</v>
      </c>
      <c r="I758" t="s">
        <v>376</v>
      </c>
      <c r="J758" s="33">
        <v>0.30957000000000001</v>
      </c>
      <c r="K758" s="33">
        <v>294.09199999999998</v>
      </c>
      <c r="L758">
        <v>15</v>
      </c>
      <c r="M758">
        <v>436727</v>
      </c>
      <c r="N758" t="s">
        <v>1294</v>
      </c>
      <c r="O758" t="s">
        <v>378</v>
      </c>
      <c r="P758">
        <f>IF(Tabel1[[#This Row],[Beschikte productie per jaar '[MWh']]]&gt;14.25,1,0)</f>
        <v>1</v>
      </c>
      <c r="Q758" s="2" t="str">
        <f>VLOOKUP(Tabel1[[#This Row],[Plaats lokatie]],stadgem,4,0)</f>
        <v>Emmen</v>
      </c>
    </row>
    <row r="759" spans="1:17" hidden="1" x14ac:dyDescent="0.25">
      <c r="A759" t="s">
        <v>1763</v>
      </c>
      <c r="B759" t="s">
        <v>1972</v>
      </c>
      <c r="C759" t="s">
        <v>371</v>
      </c>
      <c r="D759" t="s">
        <v>1765</v>
      </c>
      <c r="E759" t="s">
        <v>1973</v>
      </c>
      <c r="F759" t="s">
        <v>1974</v>
      </c>
      <c r="G759" t="s">
        <v>1686</v>
      </c>
      <c r="H759" t="s">
        <v>502</v>
      </c>
      <c r="I759" t="s">
        <v>376</v>
      </c>
      <c r="J759" s="33">
        <v>0.2</v>
      </c>
      <c r="K759" s="33">
        <v>190</v>
      </c>
      <c r="L759">
        <v>15</v>
      </c>
      <c r="M759">
        <v>239400</v>
      </c>
      <c r="N759" t="s">
        <v>1294</v>
      </c>
      <c r="O759" t="s">
        <v>378</v>
      </c>
      <c r="P759">
        <f>IF(Tabel1[[#This Row],[Beschikte productie per jaar '[MWh']]]&gt;14.25,1,0)</f>
        <v>1</v>
      </c>
      <c r="Q759" s="2" t="str">
        <f>VLOOKUP(Tabel1[[#This Row],[Plaats lokatie]],stadgem,4,0)</f>
        <v>Midden-Drenthe</v>
      </c>
    </row>
    <row r="760" spans="1:17" hidden="1" x14ac:dyDescent="0.25">
      <c r="A760" t="s">
        <v>1728</v>
      </c>
      <c r="B760" t="s">
        <v>59</v>
      </c>
      <c r="C760" t="s">
        <v>371</v>
      </c>
      <c r="D760" t="s">
        <v>1730</v>
      </c>
      <c r="E760" t="s">
        <v>373</v>
      </c>
      <c r="F760" t="s">
        <v>373</v>
      </c>
      <c r="G760" t="s">
        <v>1500</v>
      </c>
      <c r="H760" t="s">
        <v>508</v>
      </c>
      <c r="I760" t="s">
        <v>376</v>
      </c>
      <c r="J760" s="33">
        <v>9.66</v>
      </c>
      <c r="K760" s="33">
        <v>9177</v>
      </c>
      <c r="L760">
        <v>15</v>
      </c>
      <c r="M760">
        <v>11150055</v>
      </c>
      <c r="N760" t="s">
        <v>1501</v>
      </c>
      <c r="O760" t="s">
        <v>1513</v>
      </c>
      <c r="P760">
        <f>IF(Tabel1[[#This Row],[Beschikte productie per jaar '[MWh']]]&gt;14.25,1,0)</f>
        <v>1</v>
      </c>
      <c r="Q760" s="2" t="str">
        <f>VLOOKUP(Tabel1[[#This Row],[Plaats lokatie]],stadgem,4,0)</f>
        <v>Coevorden</v>
      </c>
    </row>
    <row r="761" spans="1:17" x14ac:dyDescent="0.25">
      <c r="A761" t="s">
        <v>1763</v>
      </c>
      <c r="B761" t="s">
        <v>1975</v>
      </c>
      <c r="C761" t="s">
        <v>371</v>
      </c>
      <c r="D761" t="s">
        <v>1765</v>
      </c>
      <c r="E761" t="s">
        <v>373</v>
      </c>
      <c r="F761" t="s">
        <v>373</v>
      </c>
      <c r="G761" t="s">
        <v>1116</v>
      </c>
      <c r="H761" t="s">
        <v>454</v>
      </c>
      <c r="I761" t="s">
        <v>376</v>
      </c>
      <c r="J761" s="33">
        <v>0.498</v>
      </c>
      <c r="K761" s="33">
        <v>473.1</v>
      </c>
      <c r="L761">
        <v>15</v>
      </c>
      <c r="M761">
        <v>631589</v>
      </c>
      <c r="N761" t="s">
        <v>1294</v>
      </c>
      <c r="O761" t="s">
        <v>1513</v>
      </c>
      <c r="P761">
        <f>IF(Tabel1[[#This Row],[Beschikte productie per jaar '[MWh']]]&gt;14.25,1,0)</f>
        <v>1</v>
      </c>
      <c r="Q761" s="2" t="str">
        <f>VLOOKUP(Tabel1[[#This Row],[Plaats lokatie]],stadgem,4,0)</f>
        <v>Tynaarlo</v>
      </c>
    </row>
    <row r="762" spans="1:17" hidden="1" x14ac:dyDescent="0.25">
      <c r="A762" t="s">
        <v>1728</v>
      </c>
      <c r="B762" t="s">
        <v>1976</v>
      </c>
      <c r="C762" t="s">
        <v>371</v>
      </c>
      <c r="D762" t="s">
        <v>1730</v>
      </c>
      <c r="E762" t="s">
        <v>1977</v>
      </c>
      <c r="F762" t="s">
        <v>1978</v>
      </c>
      <c r="G762" t="s">
        <v>1979</v>
      </c>
      <c r="H762" t="s">
        <v>397</v>
      </c>
      <c r="I762" t="s">
        <v>376</v>
      </c>
      <c r="J762" s="33">
        <v>0.4</v>
      </c>
      <c r="K762" s="33">
        <v>377.88886666666662</v>
      </c>
      <c r="L762">
        <v>15</v>
      </c>
      <c r="M762">
        <v>524400</v>
      </c>
      <c r="N762" t="s">
        <v>1294</v>
      </c>
      <c r="O762" t="s">
        <v>378</v>
      </c>
      <c r="P762">
        <f>IF(Tabel1[[#This Row],[Beschikte productie per jaar '[MWh']]]&gt;14.25,1,0)</f>
        <v>1</v>
      </c>
      <c r="Q762" s="2" t="str">
        <f>VLOOKUP(Tabel1[[#This Row],[Plaats lokatie]],stadgem,4,0)</f>
        <v>Meppel</v>
      </c>
    </row>
    <row r="763" spans="1:17" hidden="1" x14ac:dyDescent="0.25">
      <c r="A763" t="s">
        <v>1763</v>
      </c>
      <c r="B763" t="s">
        <v>1980</v>
      </c>
      <c r="C763" t="s">
        <v>371</v>
      </c>
      <c r="D763" t="s">
        <v>1765</v>
      </c>
      <c r="E763" t="s">
        <v>373</v>
      </c>
      <c r="F763" t="s">
        <v>373</v>
      </c>
      <c r="G763" t="s">
        <v>484</v>
      </c>
      <c r="H763" t="s">
        <v>485</v>
      </c>
      <c r="I763" t="s">
        <v>376</v>
      </c>
      <c r="J763" s="33">
        <v>3.7124999999999998E-2</v>
      </c>
      <c r="K763" s="33">
        <v>35.268999999999998</v>
      </c>
      <c r="L763">
        <v>15</v>
      </c>
      <c r="M763">
        <v>43910</v>
      </c>
      <c r="N763" t="s">
        <v>1294</v>
      </c>
      <c r="O763" t="s">
        <v>378</v>
      </c>
      <c r="P763">
        <f>IF(Tabel1[[#This Row],[Beschikte productie per jaar '[MWh']]]&gt;14.25,1,0)</f>
        <v>1</v>
      </c>
      <c r="Q763" s="2" t="str">
        <f>VLOOKUP(Tabel1[[#This Row],[Plaats lokatie]],stadgem,4,0)</f>
        <v>De Wolden</v>
      </c>
    </row>
    <row r="764" spans="1:17" hidden="1" x14ac:dyDescent="0.25">
      <c r="A764" t="s">
        <v>1763</v>
      </c>
      <c r="B764" t="s">
        <v>1981</v>
      </c>
      <c r="C764" t="s">
        <v>371</v>
      </c>
      <c r="D764" t="s">
        <v>1765</v>
      </c>
      <c r="E764" t="s">
        <v>1982</v>
      </c>
      <c r="F764" t="s">
        <v>1983</v>
      </c>
      <c r="G764" t="s">
        <v>1984</v>
      </c>
      <c r="H764" t="s">
        <v>401</v>
      </c>
      <c r="I764" t="s">
        <v>376</v>
      </c>
      <c r="J764" s="33">
        <v>0.11</v>
      </c>
      <c r="K764" s="33">
        <v>104.5</v>
      </c>
      <c r="L764">
        <v>15</v>
      </c>
      <c r="M764">
        <v>100320</v>
      </c>
      <c r="N764" t="s">
        <v>1501</v>
      </c>
      <c r="O764" t="s">
        <v>378</v>
      </c>
      <c r="P764">
        <f>IF(Tabel1[[#This Row],[Beschikte productie per jaar '[MWh']]]&gt;14.25,1,0)</f>
        <v>1</v>
      </c>
      <c r="Q764" s="2" t="str">
        <f>VLOOKUP(Tabel1[[#This Row],[Plaats lokatie]],stadgem,4,0)</f>
        <v>Assen</v>
      </c>
    </row>
    <row r="765" spans="1:17" hidden="1" x14ac:dyDescent="0.25">
      <c r="A765" t="s">
        <v>1763</v>
      </c>
      <c r="B765" t="s">
        <v>1985</v>
      </c>
      <c r="C765" t="s">
        <v>371</v>
      </c>
      <c r="D765" t="s">
        <v>1765</v>
      </c>
      <c r="E765" t="s">
        <v>1986</v>
      </c>
      <c r="F765" t="s">
        <v>1987</v>
      </c>
      <c r="G765" t="s">
        <v>1988</v>
      </c>
      <c r="H765" t="s">
        <v>397</v>
      </c>
      <c r="I765" t="s">
        <v>376</v>
      </c>
      <c r="J765" s="33">
        <v>0.34699999999999998</v>
      </c>
      <c r="K765" s="33">
        <v>329.65</v>
      </c>
      <c r="L765">
        <v>15</v>
      </c>
      <c r="M765">
        <v>410415</v>
      </c>
      <c r="N765" t="s">
        <v>1294</v>
      </c>
      <c r="O765" t="s">
        <v>378</v>
      </c>
      <c r="P765">
        <f>IF(Tabel1[[#This Row],[Beschikte productie per jaar '[MWh']]]&gt;14.25,1,0)</f>
        <v>1</v>
      </c>
      <c r="Q765" s="2" t="str">
        <f>VLOOKUP(Tabel1[[#This Row],[Plaats lokatie]],stadgem,4,0)</f>
        <v>Meppel</v>
      </c>
    </row>
    <row r="766" spans="1:17" hidden="1" x14ac:dyDescent="0.25">
      <c r="A766" t="s">
        <v>1728</v>
      </c>
      <c r="B766" t="s">
        <v>1989</v>
      </c>
      <c r="C766" t="s">
        <v>371</v>
      </c>
      <c r="D766" t="s">
        <v>1730</v>
      </c>
      <c r="E766" t="s">
        <v>373</v>
      </c>
      <c r="F766" t="s">
        <v>373</v>
      </c>
      <c r="G766" t="s">
        <v>1353</v>
      </c>
      <c r="H766" t="s">
        <v>1354</v>
      </c>
      <c r="I766" t="s">
        <v>376</v>
      </c>
      <c r="J766" s="33">
        <v>0.2</v>
      </c>
      <c r="K766" s="33">
        <v>190</v>
      </c>
      <c r="L766">
        <v>15</v>
      </c>
      <c r="M766">
        <v>225150</v>
      </c>
      <c r="N766" t="s">
        <v>1294</v>
      </c>
      <c r="O766" t="s">
        <v>1513</v>
      </c>
      <c r="P766">
        <f>IF(Tabel1[[#This Row],[Beschikte productie per jaar '[MWh']]]&gt;14.25,1,0)</f>
        <v>1</v>
      </c>
      <c r="Q766" s="2" t="str">
        <f>VLOOKUP(Tabel1[[#This Row],[Plaats lokatie]],stadgem,4,0)</f>
        <v>De Wolden</v>
      </c>
    </row>
    <row r="767" spans="1:17" hidden="1" x14ac:dyDescent="0.25">
      <c r="A767" t="s">
        <v>1763</v>
      </c>
      <c r="B767" t="s">
        <v>1990</v>
      </c>
      <c r="C767" t="s">
        <v>371</v>
      </c>
      <c r="D767" t="s">
        <v>1765</v>
      </c>
      <c r="E767" t="s">
        <v>1991</v>
      </c>
      <c r="F767" t="s">
        <v>1992</v>
      </c>
      <c r="G767" t="s">
        <v>1500</v>
      </c>
      <c r="H767" t="s">
        <v>469</v>
      </c>
      <c r="I767" t="s">
        <v>376</v>
      </c>
      <c r="J767" s="33">
        <v>0.4</v>
      </c>
      <c r="K767" s="33">
        <v>380</v>
      </c>
      <c r="L767">
        <v>15</v>
      </c>
      <c r="M767">
        <v>507300</v>
      </c>
      <c r="N767" t="s">
        <v>1294</v>
      </c>
      <c r="O767" t="s">
        <v>378</v>
      </c>
      <c r="P767">
        <f>IF(Tabel1[[#This Row],[Beschikte productie per jaar '[MWh']]]&gt;14.25,1,0)</f>
        <v>1</v>
      </c>
      <c r="Q767" s="2" t="str">
        <f>VLOOKUP(Tabel1[[#This Row],[Plaats lokatie]],stadgem,4,0)</f>
        <v>Coevorden</v>
      </c>
    </row>
    <row r="768" spans="1:17" hidden="1" x14ac:dyDescent="0.25">
      <c r="A768" t="s">
        <v>1763</v>
      </c>
      <c r="B768" t="s">
        <v>1993</v>
      </c>
      <c r="C768" t="s">
        <v>371</v>
      </c>
      <c r="D768" t="s">
        <v>1765</v>
      </c>
      <c r="E768" t="s">
        <v>373</v>
      </c>
      <c r="F768" t="s">
        <v>373</v>
      </c>
      <c r="G768" t="s">
        <v>496</v>
      </c>
      <c r="H768" t="s">
        <v>497</v>
      </c>
      <c r="I768" t="s">
        <v>376</v>
      </c>
      <c r="J768" s="33">
        <v>0.22500000000000001</v>
      </c>
      <c r="K768" s="33">
        <v>213.75</v>
      </c>
      <c r="L768">
        <v>15</v>
      </c>
      <c r="M768">
        <v>288563</v>
      </c>
      <c r="N768" t="s">
        <v>1294</v>
      </c>
      <c r="O768" t="s">
        <v>378</v>
      </c>
      <c r="P768">
        <f>IF(Tabel1[[#This Row],[Beschikte productie per jaar '[MWh']]]&gt;14.25,1,0)</f>
        <v>1</v>
      </c>
      <c r="Q768" s="2" t="str">
        <f>VLOOKUP(Tabel1[[#This Row],[Plaats lokatie]],stadgem,4,0)</f>
        <v>De Wolden</v>
      </c>
    </row>
    <row r="769" spans="1:17" hidden="1" x14ac:dyDescent="0.25">
      <c r="A769" t="s">
        <v>1728</v>
      </c>
      <c r="B769" t="s">
        <v>1994</v>
      </c>
      <c r="C769" t="s">
        <v>371</v>
      </c>
      <c r="D769" t="s">
        <v>1730</v>
      </c>
      <c r="E769" t="s">
        <v>1995</v>
      </c>
      <c r="F769" t="s">
        <v>1996</v>
      </c>
      <c r="G769" t="s">
        <v>1997</v>
      </c>
      <c r="H769" t="s">
        <v>397</v>
      </c>
      <c r="I769" t="s">
        <v>376</v>
      </c>
      <c r="J769" s="33">
        <v>2.5000000000000001E-2</v>
      </c>
      <c r="K769" s="33">
        <v>23.75</v>
      </c>
      <c r="L769">
        <v>15</v>
      </c>
      <c r="M769">
        <v>28144</v>
      </c>
      <c r="N769" t="s">
        <v>1294</v>
      </c>
      <c r="O769" t="s">
        <v>1513</v>
      </c>
      <c r="P769">
        <f>IF(Tabel1[[#This Row],[Beschikte productie per jaar '[MWh']]]&gt;14.25,1,0)</f>
        <v>1</v>
      </c>
      <c r="Q769" s="2" t="str">
        <f>VLOOKUP(Tabel1[[#This Row],[Plaats lokatie]],stadgem,4,0)</f>
        <v>Meppel</v>
      </c>
    </row>
    <row r="770" spans="1:17" hidden="1" x14ac:dyDescent="0.25">
      <c r="A770" t="s">
        <v>1728</v>
      </c>
      <c r="B770" t="s">
        <v>1998</v>
      </c>
      <c r="C770" t="s">
        <v>371</v>
      </c>
      <c r="D770" t="s">
        <v>1730</v>
      </c>
      <c r="E770" t="s">
        <v>373</v>
      </c>
      <c r="F770" t="s">
        <v>373</v>
      </c>
      <c r="G770" t="s">
        <v>501</v>
      </c>
      <c r="H770" t="s">
        <v>502</v>
      </c>
      <c r="I770" t="s">
        <v>376</v>
      </c>
      <c r="J770" s="33">
        <v>0.26500000000000001</v>
      </c>
      <c r="K770" s="33">
        <v>251.75</v>
      </c>
      <c r="L770">
        <v>15</v>
      </c>
      <c r="M770">
        <v>370073</v>
      </c>
      <c r="N770" t="s">
        <v>1294</v>
      </c>
      <c r="O770" t="s">
        <v>378</v>
      </c>
      <c r="P770">
        <f>IF(Tabel1[[#This Row],[Beschikte productie per jaar '[MWh']]]&gt;14.25,1,0)</f>
        <v>1</v>
      </c>
      <c r="Q770" s="2" t="str">
        <f>VLOOKUP(Tabel1[[#This Row],[Plaats lokatie]],stadgem,4,0)</f>
        <v>Midden-Drenthe</v>
      </c>
    </row>
    <row r="771" spans="1:17" hidden="1" x14ac:dyDescent="0.25">
      <c r="A771" t="s">
        <v>1728</v>
      </c>
      <c r="B771" t="s">
        <v>1999</v>
      </c>
      <c r="C771" t="s">
        <v>371</v>
      </c>
      <c r="D771" t="s">
        <v>1730</v>
      </c>
      <c r="E771" t="s">
        <v>2000</v>
      </c>
      <c r="F771" t="s">
        <v>2001</v>
      </c>
      <c r="G771" t="s">
        <v>1500</v>
      </c>
      <c r="H771" t="s">
        <v>469</v>
      </c>
      <c r="I771" t="s">
        <v>376</v>
      </c>
      <c r="J771" s="33">
        <v>5.6159999999999997</v>
      </c>
      <c r="K771" s="33">
        <v>5335.2</v>
      </c>
      <c r="L771">
        <v>15</v>
      </c>
      <c r="M771">
        <v>7042464</v>
      </c>
      <c r="N771" t="s">
        <v>1501</v>
      </c>
      <c r="O771" t="s">
        <v>378</v>
      </c>
      <c r="P771">
        <f>IF(Tabel1[[#This Row],[Beschikte productie per jaar '[MWh']]]&gt;14.25,1,0)</f>
        <v>1</v>
      </c>
      <c r="Q771" s="2" t="str">
        <f>VLOOKUP(Tabel1[[#This Row],[Plaats lokatie]],stadgem,4,0)</f>
        <v>Coevorden</v>
      </c>
    </row>
    <row r="772" spans="1:17" hidden="1" x14ac:dyDescent="0.25">
      <c r="A772" t="s">
        <v>1728</v>
      </c>
      <c r="B772" t="s">
        <v>2002</v>
      </c>
      <c r="C772" t="s">
        <v>371</v>
      </c>
      <c r="D772" t="s">
        <v>1730</v>
      </c>
      <c r="E772" t="s">
        <v>1899</v>
      </c>
      <c r="F772" t="s">
        <v>2003</v>
      </c>
      <c r="G772" t="s">
        <v>1901</v>
      </c>
      <c r="H772" t="s">
        <v>389</v>
      </c>
      <c r="I772" t="s">
        <v>376</v>
      </c>
      <c r="J772" s="33">
        <v>0.91</v>
      </c>
      <c r="K772" s="33">
        <v>864.5</v>
      </c>
      <c r="L772">
        <v>15</v>
      </c>
      <c r="M772">
        <v>959595</v>
      </c>
      <c r="N772" t="s">
        <v>1294</v>
      </c>
      <c r="O772" t="s">
        <v>1513</v>
      </c>
      <c r="P772">
        <f>IF(Tabel1[[#This Row],[Beschikte productie per jaar '[MWh']]]&gt;14.25,1,0)</f>
        <v>1</v>
      </c>
      <c r="Q772" s="2" t="str">
        <f>VLOOKUP(Tabel1[[#This Row],[Plaats lokatie]],stadgem,4,0)</f>
        <v>Emmen</v>
      </c>
    </row>
    <row r="773" spans="1:17" hidden="1" x14ac:dyDescent="0.25">
      <c r="A773" t="s">
        <v>1728</v>
      </c>
      <c r="B773" t="s">
        <v>2004</v>
      </c>
      <c r="C773" t="s">
        <v>371</v>
      </c>
      <c r="D773" t="s">
        <v>1730</v>
      </c>
      <c r="E773" t="s">
        <v>2005</v>
      </c>
      <c r="F773" t="s">
        <v>2006</v>
      </c>
      <c r="G773" t="s">
        <v>1897</v>
      </c>
      <c r="H773" t="s">
        <v>469</v>
      </c>
      <c r="I773" t="s">
        <v>376</v>
      </c>
      <c r="J773" s="33">
        <v>0.48</v>
      </c>
      <c r="K773" s="33">
        <v>456</v>
      </c>
      <c r="L773">
        <v>15</v>
      </c>
      <c r="M773">
        <v>677160</v>
      </c>
      <c r="N773" t="s">
        <v>1294</v>
      </c>
      <c r="O773" t="s">
        <v>378</v>
      </c>
      <c r="P773">
        <f>IF(Tabel1[[#This Row],[Beschikte productie per jaar '[MWh']]]&gt;14.25,1,0)</f>
        <v>1</v>
      </c>
      <c r="Q773" s="2" t="str">
        <f>VLOOKUP(Tabel1[[#This Row],[Plaats lokatie]],stadgem,4,0)</f>
        <v>Coevorden</v>
      </c>
    </row>
    <row r="774" spans="1:17" hidden="1" x14ac:dyDescent="0.25">
      <c r="A774" t="s">
        <v>1763</v>
      </c>
      <c r="B774" t="s">
        <v>2007</v>
      </c>
      <c r="C774" t="s">
        <v>371</v>
      </c>
      <c r="D774" t="s">
        <v>1765</v>
      </c>
      <c r="E774" t="s">
        <v>2008</v>
      </c>
      <c r="F774" t="s">
        <v>2009</v>
      </c>
      <c r="G774" t="s">
        <v>2010</v>
      </c>
      <c r="H774" t="s">
        <v>389</v>
      </c>
      <c r="I774" t="s">
        <v>376</v>
      </c>
      <c r="J774" s="33">
        <v>0.121</v>
      </c>
      <c r="K774" s="33">
        <v>114.95</v>
      </c>
      <c r="L774">
        <v>15</v>
      </c>
      <c r="M774">
        <v>151734</v>
      </c>
      <c r="N774" t="s">
        <v>1294</v>
      </c>
      <c r="O774" t="s">
        <v>378</v>
      </c>
      <c r="P774">
        <f>IF(Tabel1[[#This Row],[Beschikte productie per jaar '[MWh']]]&gt;14.25,1,0)</f>
        <v>1</v>
      </c>
      <c r="Q774" s="2" t="str">
        <f>VLOOKUP(Tabel1[[#This Row],[Plaats lokatie]],stadgem,4,0)</f>
        <v>Emmen</v>
      </c>
    </row>
    <row r="775" spans="1:17" hidden="1" x14ac:dyDescent="0.25">
      <c r="A775" t="s">
        <v>1728</v>
      </c>
      <c r="B775" t="s">
        <v>2011</v>
      </c>
      <c r="C775" t="s">
        <v>371</v>
      </c>
      <c r="D775" t="s">
        <v>1730</v>
      </c>
      <c r="E775" t="s">
        <v>373</v>
      </c>
      <c r="F775" t="s">
        <v>373</v>
      </c>
      <c r="G775" t="s">
        <v>2012</v>
      </c>
      <c r="H775" t="s">
        <v>2013</v>
      </c>
      <c r="I775" t="s">
        <v>376</v>
      </c>
      <c r="J775" s="33">
        <v>0.48899999999999999</v>
      </c>
      <c r="K775" s="33">
        <v>464.55</v>
      </c>
      <c r="L775">
        <v>15</v>
      </c>
      <c r="M775">
        <v>682889</v>
      </c>
      <c r="N775" t="s">
        <v>1294</v>
      </c>
      <c r="O775" t="s">
        <v>378</v>
      </c>
      <c r="P775">
        <f>IF(Tabel1[[#This Row],[Beschikte productie per jaar '[MWh']]]&gt;14.25,1,0)</f>
        <v>1</v>
      </c>
      <c r="Q775" s="2" t="str">
        <f>VLOOKUP(Tabel1[[#This Row],[Plaats lokatie]],stadgem,4,0)</f>
        <v>Coevorden</v>
      </c>
    </row>
    <row r="776" spans="1:17" hidden="1" x14ac:dyDescent="0.25">
      <c r="A776" t="s">
        <v>1763</v>
      </c>
      <c r="B776" t="s">
        <v>2014</v>
      </c>
      <c r="C776" t="s">
        <v>1225</v>
      </c>
      <c r="D776" t="s">
        <v>1749</v>
      </c>
      <c r="E776" t="s">
        <v>1826</v>
      </c>
      <c r="F776" t="s">
        <v>1827</v>
      </c>
      <c r="G776" t="s">
        <v>1828</v>
      </c>
      <c r="H776" t="s">
        <v>693</v>
      </c>
      <c r="I776" t="s">
        <v>376</v>
      </c>
      <c r="J776" s="33">
        <v>0.51100000000000001</v>
      </c>
      <c r="K776" s="33">
        <v>1503</v>
      </c>
      <c r="L776">
        <v>12</v>
      </c>
      <c r="M776">
        <v>486972</v>
      </c>
      <c r="N776" t="s">
        <v>565</v>
      </c>
      <c r="O776" t="s">
        <v>378</v>
      </c>
      <c r="P776">
        <f>IF(Tabel1[[#This Row],[Beschikte productie per jaar '[MWh']]]&gt;14.25,1,0)</f>
        <v>1</v>
      </c>
      <c r="Q776" s="2" t="str">
        <f>VLOOKUP(Tabel1[[#This Row],[Plaats lokatie]],stadgem,4,0)</f>
        <v>Borger-Odoorn</v>
      </c>
    </row>
    <row r="777" spans="1:17" hidden="1" x14ac:dyDescent="0.25">
      <c r="A777" t="s">
        <v>1763</v>
      </c>
      <c r="B777" t="s">
        <v>2015</v>
      </c>
      <c r="C777" t="s">
        <v>371</v>
      </c>
      <c r="D777" t="s">
        <v>1765</v>
      </c>
      <c r="E777" t="s">
        <v>2016</v>
      </c>
      <c r="F777" t="s">
        <v>2017</v>
      </c>
      <c r="G777" t="s">
        <v>2018</v>
      </c>
      <c r="H777" t="s">
        <v>906</v>
      </c>
      <c r="I777" t="s">
        <v>376</v>
      </c>
      <c r="J777" s="33">
        <v>0.34799999999999998</v>
      </c>
      <c r="K777" s="33">
        <v>330.6</v>
      </c>
      <c r="L777">
        <v>15</v>
      </c>
      <c r="M777">
        <v>441351</v>
      </c>
      <c r="N777" t="s">
        <v>1294</v>
      </c>
      <c r="O777" t="s">
        <v>1513</v>
      </c>
      <c r="P777">
        <f>IF(Tabel1[[#This Row],[Beschikte productie per jaar '[MWh']]]&gt;14.25,1,0)</f>
        <v>1</v>
      </c>
      <c r="Q777" s="2" t="str">
        <f>VLOOKUP(Tabel1[[#This Row],[Plaats lokatie]],stadgem,4,0)</f>
        <v>Aa en Hunze</v>
      </c>
    </row>
    <row r="778" spans="1:17" hidden="1" x14ac:dyDescent="0.25">
      <c r="A778" t="s">
        <v>1728</v>
      </c>
      <c r="B778" t="s">
        <v>2019</v>
      </c>
      <c r="C778" t="s">
        <v>371</v>
      </c>
      <c r="D778" t="s">
        <v>1730</v>
      </c>
      <c r="E778" t="s">
        <v>1525</v>
      </c>
      <c r="F778" t="s">
        <v>2020</v>
      </c>
      <c r="G778" t="s">
        <v>1904</v>
      </c>
      <c r="H778" t="s">
        <v>1351</v>
      </c>
      <c r="I778" t="s">
        <v>376</v>
      </c>
      <c r="J778" s="33">
        <v>0.13</v>
      </c>
      <c r="K778" s="33">
        <v>123.5</v>
      </c>
      <c r="L778">
        <v>15</v>
      </c>
      <c r="M778">
        <v>150053</v>
      </c>
      <c r="N778" t="s">
        <v>1294</v>
      </c>
      <c r="O778" t="s">
        <v>378</v>
      </c>
      <c r="P778">
        <f>IF(Tabel1[[#This Row],[Beschikte productie per jaar '[MWh']]]&gt;14.25,1,0)</f>
        <v>1</v>
      </c>
      <c r="Q778" s="2" t="str">
        <f>VLOOKUP(Tabel1[[#This Row],[Plaats lokatie]],stadgem,4,0)</f>
        <v>Aa en Hunze</v>
      </c>
    </row>
    <row r="779" spans="1:17" hidden="1" x14ac:dyDescent="0.25">
      <c r="A779" t="s">
        <v>1728</v>
      </c>
      <c r="B779" t="s">
        <v>2021</v>
      </c>
      <c r="C779" t="s">
        <v>371</v>
      </c>
      <c r="D779" t="s">
        <v>1730</v>
      </c>
      <c r="E779" t="s">
        <v>373</v>
      </c>
      <c r="F779" t="s">
        <v>373</v>
      </c>
      <c r="G779" t="s">
        <v>427</v>
      </c>
      <c r="H779" t="s">
        <v>428</v>
      </c>
      <c r="I779" t="s">
        <v>376</v>
      </c>
      <c r="J779" s="33">
        <v>0.2</v>
      </c>
      <c r="K779" s="33">
        <v>190</v>
      </c>
      <c r="L779">
        <v>15</v>
      </c>
      <c r="M779">
        <v>267900</v>
      </c>
      <c r="N779" t="s">
        <v>1294</v>
      </c>
      <c r="O779" t="s">
        <v>378</v>
      </c>
      <c r="P779">
        <f>IF(Tabel1[[#This Row],[Beschikte productie per jaar '[MWh']]]&gt;14.25,1,0)</f>
        <v>1</v>
      </c>
      <c r="Q779" s="2" t="str">
        <f>VLOOKUP(Tabel1[[#This Row],[Plaats lokatie]],stadgem,4,0)</f>
        <v>Emmen</v>
      </c>
    </row>
    <row r="780" spans="1:17" hidden="1" x14ac:dyDescent="0.25">
      <c r="A780" t="s">
        <v>1763</v>
      </c>
      <c r="B780" t="s">
        <v>2022</v>
      </c>
      <c r="C780" t="s">
        <v>371</v>
      </c>
      <c r="D780" t="s">
        <v>1765</v>
      </c>
      <c r="E780" t="s">
        <v>2023</v>
      </c>
      <c r="F780" t="s">
        <v>2024</v>
      </c>
      <c r="G780" t="s">
        <v>2025</v>
      </c>
      <c r="H780" t="s">
        <v>854</v>
      </c>
      <c r="I780" t="s">
        <v>376</v>
      </c>
      <c r="J780" s="33">
        <v>0.159</v>
      </c>
      <c r="K780" s="33">
        <v>151.05000000000001</v>
      </c>
      <c r="L780">
        <v>15</v>
      </c>
      <c r="M780">
        <v>240968</v>
      </c>
      <c r="N780" t="s">
        <v>1294</v>
      </c>
      <c r="O780" t="s">
        <v>378</v>
      </c>
      <c r="P780">
        <f>IF(Tabel1[[#This Row],[Beschikte productie per jaar '[MWh']]]&gt;14.25,1,0)</f>
        <v>1</v>
      </c>
      <c r="Q780" s="2" t="str">
        <f>VLOOKUP(Tabel1[[#This Row],[Plaats lokatie]],stadgem,4,0)</f>
        <v>Westerveld</v>
      </c>
    </row>
    <row r="781" spans="1:17" x14ac:dyDescent="0.25">
      <c r="A781" t="s">
        <v>1763</v>
      </c>
      <c r="B781" t="s">
        <v>2026</v>
      </c>
      <c r="C781" t="s">
        <v>371</v>
      </c>
      <c r="D781" t="s">
        <v>1765</v>
      </c>
      <c r="E781" t="s">
        <v>373</v>
      </c>
      <c r="F781" t="s">
        <v>373</v>
      </c>
      <c r="G781" t="s">
        <v>790</v>
      </c>
      <c r="H781" t="s">
        <v>791</v>
      </c>
      <c r="I781" t="s">
        <v>376</v>
      </c>
      <c r="J781" s="33">
        <v>0.499</v>
      </c>
      <c r="K781" s="33">
        <v>474.05</v>
      </c>
      <c r="L781">
        <v>15</v>
      </c>
      <c r="M781">
        <v>632857</v>
      </c>
      <c r="N781" t="s">
        <v>1294</v>
      </c>
      <c r="O781" t="s">
        <v>378</v>
      </c>
      <c r="P781">
        <f>IF(Tabel1[[#This Row],[Beschikte productie per jaar '[MWh']]]&gt;14.25,1,0)</f>
        <v>1</v>
      </c>
      <c r="Q781" s="2" t="str">
        <f>VLOOKUP(Tabel1[[#This Row],[Plaats lokatie]],stadgem,4,0)</f>
        <v>Tynaarlo</v>
      </c>
    </row>
    <row r="782" spans="1:17" hidden="1" x14ac:dyDescent="0.25">
      <c r="A782" t="s">
        <v>1728</v>
      </c>
      <c r="B782" t="s">
        <v>9</v>
      </c>
      <c r="C782" t="s">
        <v>371</v>
      </c>
      <c r="D782" t="s">
        <v>1730</v>
      </c>
      <c r="E782" t="s">
        <v>2027</v>
      </c>
      <c r="F782" t="s">
        <v>2028</v>
      </c>
      <c r="G782" t="s">
        <v>1500</v>
      </c>
      <c r="H782" t="s">
        <v>530</v>
      </c>
      <c r="I782" t="s">
        <v>376</v>
      </c>
      <c r="J782" s="33">
        <v>3.1930000000000001</v>
      </c>
      <c r="K782" s="33">
        <v>3033.35</v>
      </c>
      <c r="L782">
        <v>15</v>
      </c>
      <c r="M782">
        <v>3776521</v>
      </c>
      <c r="N782" t="s">
        <v>1501</v>
      </c>
      <c r="O782" t="s">
        <v>1513</v>
      </c>
      <c r="P782">
        <f>IF(Tabel1[[#This Row],[Beschikte productie per jaar '[MWh']]]&gt;14.25,1,0)</f>
        <v>1</v>
      </c>
      <c r="Q782" s="2" t="str">
        <f>VLOOKUP(Tabel1[[#This Row],[Plaats lokatie]],stadgem,4,0)</f>
        <v>Aa en Hunze</v>
      </c>
    </row>
    <row r="783" spans="1:17" hidden="1" x14ac:dyDescent="0.25">
      <c r="A783" t="s">
        <v>1728</v>
      </c>
      <c r="B783" t="s">
        <v>2029</v>
      </c>
      <c r="C783" t="s">
        <v>371</v>
      </c>
      <c r="D783" t="s">
        <v>1730</v>
      </c>
      <c r="E783" t="s">
        <v>1857</v>
      </c>
      <c r="F783" t="s">
        <v>2030</v>
      </c>
      <c r="G783" t="s">
        <v>2031</v>
      </c>
      <c r="H783" t="s">
        <v>389</v>
      </c>
      <c r="I783" t="s">
        <v>376</v>
      </c>
      <c r="J783" s="33">
        <v>0.09</v>
      </c>
      <c r="K783" s="33">
        <v>85.5</v>
      </c>
      <c r="L783">
        <v>15</v>
      </c>
      <c r="M783">
        <v>106448</v>
      </c>
      <c r="N783" t="s">
        <v>1294</v>
      </c>
      <c r="O783" t="s">
        <v>378</v>
      </c>
      <c r="P783">
        <f>IF(Tabel1[[#This Row],[Beschikte productie per jaar '[MWh']]]&gt;14.25,1,0)</f>
        <v>1</v>
      </c>
      <c r="Q783" s="2" t="str">
        <f>VLOOKUP(Tabel1[[#This Row],[Plaats lokatie]],stadgem,4,0)</f>
        <v>Emmen</v>
      </c>
    </row>
    <row r="784" spans="1:17" hidden="1" x14ac:dyDescent="0.25">
      <c r="A784" t="s">
        <v>1728</v>
      </c>
      <c r="B784" t="s">
        <v>2032</v>
      </c>
      <c r="C784" t="s">
        <v>371</v>
      </c>
      <c r="D784" t="s">
        <v>1730</v>
      </c>
      <c r="E784" t="s">
        <v>373</v>
      </c>
      <c r="F784" t="s">
        <v>373</v>
      </c>
      <c r="G784" t="s">
        <v>433</v>
      </c>
      <c r="H784" t="s">
        <v>434</v>
      </c>
      <c r="I784" t="s">
        <v>376</v>
      </c>
      <c r="J784" s="33">
        <v>0.48499999999999999</v>
      </c>
      <c r="K784" s="33">
        <v>460.75</v>
      </c>
      <c r="L784">
        <v>15</v>
      </c>
      <c r="M784">
        <v>684214</v>
      </c>
      <c r="N784" t="s">
        <v>1294</v>
      </c>
      <c r="O784" t="s">
        <v>1513</v>
      </c>
      <c r="P784">
        <f>IF(Tabel1[[#This Row],[Beschikte productie per jaar '[MWh']]]&gt;14.25,1,0)</f>
        <v>1</v>
      </c>
      <c r="Q784" s="2" t="str">
        <f>VLOOKUP(Tabel1[[#This Row],[Plaats lokatie]],stadgem,4,0)</f>
        <v>Aa en Hunze</v>
      </c>
    </row>
    <row r="785" spans="1:17" hidden="1" x14ac:dyDescent="0.25">
      <c r="A785" t="s">
        <v>1763</v>
      </c>
      <c r="B785" t="s">
        <v>2033</v>
      </c>
      <c r="C785" t="s">
        <v>371</v>
      </c>
      <c r="D785" t="s">
        <v>1765</v>
      </c>
      <c r="E785" t="s">
        <v>2034</v>
      </c>
      <c r="F785" t="s">
        <v>2035</v>
      </c>
      <c r="G785" t="s">
        <v>2036</v>
      </c>
      <c r="H785" t="s">
        <v>589</v>
      </c>
      <c r="I785" t="s">
        <v>376</v>
      </c>
      <c r="J785" s="33">
        <v>0.20899999999999999</v>
      </c>
      <c r="K785" s="33">
        <v>198.55</v>
      </c>
      <c r="L785">
        <v>15</v>
      </c>
      <c r="M785">
        <v>265065</v>
      </c>
      <c r="N785" t="s">
        <v>1294</v>
      </c>
      <c r="O785" t="s">
        <v>378</v>
      </c>
      <c r="P785">
        <f>IF(Tabel1[[#This Row],[Beschikte productie per jaar '[MWh']]]&gt;14.25,1,0)</f>
        <v>1</v>
      </c>
      <c r="Q785" s="2" t="str">
        <f>VLOOKUP(Tabel1[[#This Row],[Plaats lokatie]],stadgem,4,0)</f>
        <v>Emmen</v>
      </c>
    </row>
    <row r="786" spans="1:17" hidden="1" x14ac:dyDescent="0.25">
      <c r="A786" t="s">
        <v>1728</v>
      </c>
      <c r="B786" t="s">
        <v>2037</v>
      </c>
      <c r="C786" t="s">
        <v>371</v>
      </c>
      <c r="D786" t="s">
        <v>1730</v>
      </c>
      <c r="E786" t="s">
        <v>373</v>
      </c>
      <c r="F786" t="s">
        <v>373</v>
      </c>
      <c r="G786" t="s">
        <v>919</v>
      </c>
      <c r="H786" t="s">
        <v>389</v>
      </c>
      <c r="I786" t="s">
        <v>376</v>
      </c>
      <c r="J786" s="33">
        <v>0.113</v>
      </c>
      <c r="K786" s="33">
        <v>107.35</v>
      </c>
      <c r="L786">
        <v>15</v>
      </c>
      <c r="M786">
        <v>127210</v>
      </c>
      <c r="N786" t="s">
        <v>1294</v>
      </c>
      <c r="O786" t="s">
        <v>378</v>
      </c>
      <c r="P786">
        <f>IF(Tabel1[[#This Row],[Beschikte productie per jaar '[MWh']]]&gt;14.25,1,0)</f>
        <v>1</v>
      </c>
      <c r="Q786" s="2" t="str">
        <f>VLOOKUP(Tabel1[[#This Row],[Plaats lokatie]],stadgem,4,0)</f>
        <v>Emmen</v>
      </c>
    </row>
    <row r="787" spans="1:17" hidden="1" x14ac:dyDescent="0.25">
      <c r="A787" t="s">
        <v>1728</v>
      </c>
      <c r="B787" t="s">
        <v>2038</v>
      </c>
      <c r="C787" t="s">
        <v>371</v>
      </c>
      <c r="D787" t="s">
        <v>1730</v>
      </c>
      <c r="E787" t="s">
        <v>373</v>
      </c>
      <c r="F787" t="s">
        <v>373</v>
      </c>
      <c r="G787" t="s">
        <v>459</v>
      </c>
      <c r="H787" t="s">
        <v>460</v>
      </c>
      <c r="I787" t="s">
        <v>376</v>
      </c>
      <c r="J787" s="33">
        <v>0.373</v>
      </c>
      <c r="K787" s="33">
        <v>354.35</v>
      </c>
      <c r="L787">
        <v>15</v>
      </c>
      <c r="M787">
        <v>515580</v>
      </c>
      <c r="N787" t="s">
        <v>1294</v>
      </c>
      <c r="O787" t="s">
        <v>378</v>
      </c>
      <c r="P787">
        <f>IF(Tabel1[[#This Row],[Beschikte productie per jaar '[MWh']]]&gt;14.25,1,0)</f>
        <v>1</v>
      </c>
      <c r="Q787" s="2" t="str">
        <f>VLOOKUP(Tabel1[[#This Row],[Plaats lokatie]],stadgem,4,0)</f>
        <v>Westerveld</v>
      </c>
    </row>
    <row r="788" spans="1:17" hidden="1" x14ac:dyDescent="0.25">
      <c r="A788" t="s">
        <v>1728</v>
      </c>
      <c r="B788" t="s">
        <v>2039</v>
      </c>
      <c r="C788" t="s">
        <v>371</v>
      </c>
      <c r="D788" t="s">
        <v>1730</v>
      </c>
      <c r="E788" t="s">
        <v>2040</v>
      </c>
      <c r="F788" t="s">
        <v>2041</v>
      </c>
      <c r="G788" t="s">
        <v>2042</v>
      </c>
      <c r="H788" t="s">
        <v>401</v>
      </c>
      <c r="I788" t="s">
        <v>376</v>
      </c>
      <c r="J788" s="33">
        <v>0.04</v>
      </c>
      <c r="K788" s="33">
        <v>38</v>
      </c>
      <c r="L788">
        <v>15</v>
      </c>
      <c r="M788">
        <v>37620</v>
      </c>
      <c r="N788" t="s">
        <v>1294</v>
      </c>
      <c r="O788" t="s">
        <v>1513</v>
      </c>
      <c r="P788">
        <f>IF(Tabel1[[#This Row],[Beschikte productie per jaar '[MWh']]]&gt;14.25,1,0)</f>
        <v>1</v>
      </c>
      <c r="Q788" s="2" t="str">
        <f>VLOOKUP(Tabel1[[#This Row],[Plaats lokatie]],stadgem,4,0)</f>
        <v>Assen</v>
      </c>
    </row>
    <row r="789" spans="1:17" hidden="1" x14ac:dyDescent="0.25">
      <c r="A789" t="s">
        <v>1728</v>
      </c>
      <c r="B789" t="s">
        <v>2043</v>
      </c>
      <c r="C789" t="s">
        <v>371</v>
      </c>
      <c r="D789" t="s">
        <v>1730</v>
      </c>
      <c r="E789" t="s">
        <v>373</v>
      </c>
      <c r="F789" t="s">
        <v>373</v>
      </c>
      <c r="G789" t="s">
        <v>847</v>
      </c>
      <c r="H789" t="s">
        <v>511</v>
      </c>
      <c r="I789" t="s">
        <v>376</v>
      </c>
      <c r="J789" s="33">
        <v>0.19</v>
      </c>
      <c r="K789" s="33">
        <v>180.5</v>
      </c>
      <c r="L789">
        <v>15</v>
      </c>
      <c r="M789">
        <v>268043</v>
      </c>
      <c r="N789" t="s">
        <v>1294</v>
      </c>
      <c r="O789" t="s">
        <v>378</v>
      </c>
      <c r="P789">
        <f>IF(Tabel1[[#This Row],[Beschikte productie per jaar '[MWh']]]&gt;14.25,1,0)</f>
        <v>1</v>
      </c>
      <c r="Q789" s="2" t="str">
        <f>VLOOKUP(Tabel1[[#This Row],[Plaats lokatie]],stadgem,4,0)</f>
        <v>Midden-Drenthe</v>
      </c>
    </row>
    <row r="790" spans="1:17" hidden="1" x14ac:dyDescent="0.25">
      <c r="A790" t="s">
        <v>1763</v>
      </c>
      <c r="B790" t="s">
        <v>2044</v>
      </c>
      <c r="C790" t="s">
        <v>371</v>
      </c>
      <c r="D790" t="s">
        <v>1765</v>
      </c>
      <c r="E790" t="s">
        <v>373</v>
      </c>
      <c r="F790" t="s">
        <v>373</v>
      </c>
      <c r="G790" t="s">
        <v>637</v>
      </c>
      <c r="H790" t="s">
        <v>638</v>
      </c>
      <c r="I790" t="s">
        <v>376</v>
      </c>
      <c r="J790" s="33">
        <v>0.23599999999999999</v>
      </c>
      <c r="K790" s="33">
        <v>224.2</v>
      </c>
      <c r="L790">
        <v>15</v>
      </c>
      <c r="M790">
        <v>302670</v>
      </c>
      <c r="N790" t="s">
        <v>1294</v>
      </c>
      <c r="O790" t="s">
        <v>378</v>
      </c>
      <c r="P790">
        <f>IF(Tabel1[[#This Row],[Beschikte productie per jaar '[MWh']]]&gt;14.25,1,0)</f>
        <v>1</v>
      </c>
      <c r="Q790" s="2" t="str">
        <f>VLOOKUP(Tabel1[[#This Row],[Plaats lokatie]],stadgem,4,0)</f>
        <v>Midden-Drenthe</v>
      </c>
    </row>
    <row r="791" spans="1:17" hidden="1" x14ac:dyDescent="0.25">
      <c r="A791" t="s">
        <v>1728</v>
      </c>
      <c r="B791" t="s">
        <v>2045</v>
      </c>
      <c r="C791" t="s">
        <v>371</v>
      </c>
      <c r="D791" t="s">
        <v>1730</v>
      </c>
      <c r="E791" t="s">
        <v>2046</v>
      </c>
      <c r="F791" t="s">
        <v>2047</v>
      </c>
      <c r="G791" t="s">
        <v>2048</v>
      </c>
      <c r="H791" t="s">
        <v>460</v>
      </c>
      <c r="I791" t="s">
        <v>376</v>
      </c>
      <c r="J791" s="33">
        <v>1.7399999999999999E-2</v>
      </c>
      <c r="K791" s="33">
        <v>16.529999999999998</v>
      </c>
      <c r="L791">
        <v>15</v>
      </c>
      <c r="M791">
        <v>19589</v>
      </c>
      <c r="N791" t="s">
        <v>1294</v>
      </c>
      <c r="O791" t="s">
        <v>378</v>
      </c>
      <c r="P791">
        <f>IF(Tabel1[[#This Row],[Beschikte productie per jaar '[MWh']]]&gt;14.25,1,0)</f>
        <v>1</v>
      </c>
      <c r="Q791" s="2" t="str">
        <f>VLOOKUP(Tabel1[[#This Row],[Plaats lokatie]],stadgem,4,0)</f>
        <v>Westerveld</v>
      </c>
    </row>
    <row r="792" spans="1:17" hidden="1" x14ac:dyDescent="0.25">
      <c r="A792" t="s">
        <v>1763</v>
      </c>
      <c r="B792" t="s">
        <v>2049</v>
      </c>
      <c r="C792" t="s">
        <v>371</v>
      </c>
      <c r="D792" t="s">
        <v>1765</v>
      </c>
      <c r="E792" t="s">
        <v>2050</v>
      </c>
      <c r="F792" t="s">
        <v>2051</v>
      </c>
      <c r="G792" t="s">
        <v>2052</v>
      </c>
      <c r="H792" t="s">
        <v>401</v>
      </c>
      <c r="I792" t="s">
        <v>376</v>
      </c>
      <c r="J792" s="33">
        <v>5.0999999999999997E-2</v>
      </c>
      <c r="K792" s="33">
        <v>48.45</v>
      </c>
      <c r="L792">
        <v>15</v>
      </c>
      <c r="M792">
        <v>61047</v>
      </c>
      <c r="N792" t="s">
        <v>1294</v>
      </c>
      <c r="O792" t="s">
        <v>378</v>
      </c>
      <c r="P792">
        <f>IF(Tabel1[[#This Row],[Beschikte productie per jaar '[MWh']]]&gt;14.25,1,0)</f>
        <v>1</v>
      </c>
      <c r="Q792" s="2" t="str">
        <f>VLOOKUP(Tabel1[[#This Row],[Plaats lokatie]],stadgem,4,0)</f>
        <v>Assen</v>
      </c>
    </row>
    <row r="793" spans="1:17" hidden="1" x14ac:dyDescent="0.25">
      <c r="A793" t="s">
        <v>1763</v>
      </c>
      <c r="B793" t="s">
        <v>2053</v>
      </c>
      <c r="C793" t="s">
        <v>371</v>
      </c>
      <c r="D793" t="s">
        <v>1765</v>
      </c>
      <c r="E793" t="s">
        <v>2054</v>
      </c>
      <c r="F793" t="s">
        <v>2055</v>
      </c>
      <c r="G793" t="s">
        <v>2056</v>
      </c>
      <c r="H793" t="s">
        <v>401</v>
      </c>
      <c r="I793" t="s">
        <v>376</v>
      </c>
      <c r="J793" s="33">
        <v>5.7970000000000001E-2</v>
      </c>
      <c r="K793" s="33">
        <v>55.072000000000003</v>
      </c>
      <c r="L793">
        <v>15</v>
      </c>
      <c r="M793">
        <v>69391</v>
      </c>
      <c r="N793" t="s">
        <v>1294</v>
      </c>
      <c r="O793" t="s">
        <v>378</v>
      </c>
      <c r="P793">
        <f>IF(Tabel1[[#This Row],[Beschikte productie per jaar '[MWh']]]&gt;14.25,1,0)</f>
        <v>1</v>
      </c>
      <c r="Q793" s="2" t="str">
        <f>VLOOKUP(Tabel1[[#This Row],[Plaats lokatie]],stadgem,4,0)</f>
        <v>Assen</v>
      </c>
    </row>
    <row r="794" spans="1:17" hidden="1" x14ac:dyDescent="0.25">
      <c r="A794" t="s">
        <v>1728</v>
      </c>
      <c r="B794" t="s">
        <v>2057</v>
      </c>
      <c r="C794" t="s">
        <v>371</v>
      </c>
      <c r="D794" t="s">
        <v>1730</v>
      </c>
      <c r="E794" t="s">
        <v>2058</v>
      </c>
      <c r="F794" t="s">
        <v>2059</v>
      </c>
      <c r="G794" t="s">
        <v>2060</v>
      </c>
      <c r="H794" t="s">
        <v>577</v>
      </c>
      <c r="I794" t="s">
        <v>376</v>
      </c>
      <c r="J794" s="33">
        <v>1.4999999999999999E-2</v>
      </c>
      <c r="K794" s="33">
        <v>14.25</v>
      </c>
      <c r="L794">
        <v>15</v>
      </c>
      <c r="M794">
        <v>21162</v>
      </c>
      <c r="N794" t="s">
        <v>1294</v>
      </c>
      <c r="O794" t="s">
        <v>378</v>
      </c>
      <c r="P794">
        <f>IF(Tabel1[[#This Row],[Beschikte productie per jaar '[MWh']]]&gt;14.25,1,0)</f>
        <v>0</v>
      </c>
      <c r="Q794" s="2" t="str">
        <f>VLOOKUP(Tabel1[[#This Row],[Plaats lokatie]],stadgem,4,0)</f>
        <v>Noordenveld</v>
      </c>
    </row>
    <row r="795" spans="1:17" hidden="1" x14ac:dyDescent="0.25">
      <c r="A795" t="s">
        <v>1728</v>
      </c>
      <c r="B795" t="s">
        <v>2061</v>
      </c>
      <c r="C795" t="s">
        <v>371</v>
      </c>
      <c r="D795" t="s">
        <v>1730</v>
      </c>
      <c r="E795" t="s">
        <v>373</v>
      </c>
      <c r="F795" t="s">
        <v>373</v>
      </c>
      <c r="G795" t="s">
        <v>403</v>
      </c>
      <c r="H795" t="s">
        <v>404</v>
      </c>
      <c r="I795" t="s">
        <v>376</v>
      </c>
      <c r="J795" s="33">
        <v>0.26</v>
      </c>
      <c r="K795" s="33">
        <v>247</v>
      </c>
      <c r="L795">
        <v>15</v>
      </c>
      <c r="M795">
        <v>363090</v>
      </c>
      <c r="N795" t="s">
        <v>1294</v>
      </c>
      <c r="O795" t="s">
        <v>1513</v>
      </c>
      <c r="P795">
        <f>IF(Tabel1[[#This Row],[Beschikte productie per jaar '[MWh']]]&gt;14.25,1,0)</f>
        <v>1</v>
      </c>
      <c r="Q795" s="2" t="str">
        <f>VLOOKUP(Tabel1[[#This Row],[Plaats lokatie]],stadgem,4,0)</f>
        <v>Midden-Drenthe</v>
      </c>
    </row>
    <row r="796" spans="1:17" hidden="1" x14ac:dyDescent="0.25">
      <c r="A796" t="s">
        <v>1763</v>
      </c>
      <c r="B796" t="s">
        <v>2062</v>
      </c>
      <c r="C796" t="s">
        <v>371</v>
      </c>
      <c r="D796" t="s">
        <v>1765</v>
      </c>
      <c r="E796" t="s">
        <v>2063</v>
      </c>
      <c r="F796" t="s">
        <v>2064</v>
      </c>
      <c r="G796" t="s">
        <v>2065</v>
      </c>
      <c r="H796" t="s">
        <v>389</v>
      </c>
      <c r="I796" t="s">
        <v>376</v>
      </c>
      <c r="J796" s="33">
        <v>0.22</v>
      </c>
      <c r="K796" s="33">
        <v>209</v>
      </c>
      <c r="L796">
        <v>15</v>
      </c>
      <c r="M796">
        <v>253935</v>
      </c>
      <c r="N796" t="s">
        <v>1294</v>
      </c>
      <c r="O796" t="s">
        <v>378</v>
      </c>
      <c r="P796">
        <f>IF(Tabel1[[#This Row],[Beschikte productie per jaar '[MWh']]]&gt;14.25,1,0)</f>
        <v>1</v>
      </c>
      <c r="Q796" s="2" t="str">
        <f>VLOOKUP(Tabel1[[#This Row],[Plaats lokatie]],stadgem,4,0)</f>
        <v>Emmen</v>
      </c>
    </row>
    <row r="797" spans="1:17" hidden="1" x14ac:dyDescent="0.25">
      <c r="A797" t="s">
        <v>1784</v>
      </c>
      <c r="B797" t="s">
        <v>2066</v>
      </c>
      <c r="C797" t="s">
        <v>1145</v>
      </c>
      <c r="D797" t="s">
        <v>1786</v>
      </c>
      <c r="E797" t="s">
        <v>2067</v>
      </c>
      <c r="F797" t="s">
        <v>2068</v>
      </c>
      <c r="G797" t="s">
        <v>2069</v>
      </c>
      <c r="H797" t="s">
        <v>2013</v>
      </c>
      <c r="I797" t="s">
        <v>376</v>
      </c>
      <c r="J797" s="33">
        <v>0.17100000000000001</v>
      </c>
      <c r="K797" s="33">
        <v>1047</v>
      </c>
      <c r="L797">
        <v>12</v>
      </c>
      <c r="M797">
        <v>1193580</v>
      </c>
      <c r="N797" t="s">
        <v>565</v>
      </c>
      <c r="O797" t="s">
        <v>1513</v>
      </c>
      <c r="P797">
        <f>IF(Tabel1[[#This Row],[Beschikte productie per jaar '[MWh']]]&gt;14.25,1,0)</f>
        <v>1</v>
      </c>
      <c r="Q797" s="2" t="str">
        <f>VLOOKUP(Tabel1[[#This Row],[Plaats lokatie]],stadgem,4,0)</f>
        <v>Coevorden</v>
      </c>
    </row>
    <row r="798" spans="1:17" hidden="1" x14ac:dyDescent="0.25">
      <c r="A798" t="s">
        <v>1728</v>
      </c>
      <c r="B798" t="s">
        <v>2070</v>
      </c>
      <c r="C798" t="s">
        <v>371</v>
      </c>
      <c r="D798" t="s">
        <v>1730</v>
      </c>
      <c r="E798" t="s">
        <v>373</v>
      </c>
      <c r="F798" t="s">
        <v>373</v>
      </c>
      <c r="G798" t="s">
        <v>798</v>
      </c>
      <c r="H798" t="s">
        <v>799</v>
      </c>
      <c r="I798" t="s">
        <v>376</v>
      </c>
      <c r="J798" s="33">
        <v>0.32600000000000001</v>
      </c>
      <c r="K798" s="33">
        <v>309.7</v>
      </c>
      <c r="L798">
        <v>15</v>
      </c>
      <c r="M798">
        <v>450614</v>
      </c>
      <c r="N798" t="s">
        <v>1294</v>
      </c>
      <c r="O798" t="s">
        <v>378</v>
      </c>
      <c r="P798">
        <f>IF(Tabel1[[#This Row],[Beschikte productie per jaar '[MWh']]]&gt;14.25,1,0)</f>
        <v>1</v>
      </c>
      <c r="Q798" s="2" t="str">
        <f>VLOOKUP(Tabel1[[#This Row],[Plaats lokatie]],stadgem,4,0)</f>
        <v>Coevorden</v>
      </c>
    </row>
    <row r="799" spans="1:17" hidden="1" x14ac:dyDescent="0.25">
      <c r="A799" t="s">
        <v>1763</v>
      </c>
      <c r="B799" t="s">
        <v>317</v>
      </c>
      <c r="C799" t="s">
        <v>1139</v>
      </c>
      <c r="D799" t="s">
        <v>1768</v>
      </c>
      <c r="E799" t="s">
        <v>2071</v>
      </c>
      <c r="F799" t="s">
        <v>2072</v>
      </c>
      <c r="G799" t="s">
        <v>1500</v>
      </c>
      <c r="H799" t="s">
        <v>469</v>
      </c>
      <c r="I799" t="s">
        <v>376</v>
      </c>
      <c r="J799" s="33">
        <v>3.6</v>
      </c>
      <c r="K799" s="33">
        <v>11816.75</v>
      </c>
      <c r="L799">
        <v>15</v>
      </c>
      <c r="M799">
        <v>9668250</v>
      </c>
      <c r="N799" t="s">
        <v>565</v>
      </c>
      <c r="O799" t="s">
        <v>1513</v>
      </c>
      <c r="P799">
        <f>IF(Tabel1[[#This Row],[Beschikte productie per jaar '[MWh']]]&gt;14.25,1,0)</f>
        <v>1</v>
      </c>
      <c r="Q799" s="2" t="str">
        <f>VLOOKUP(Tabel1[[#This Row],[Plaats lokatie]],stadgem,4,0)</f>
        <v>Coevorden</v>
      </c>
    </row>
    <row r="800" spans="1:17" hidden="1" x14ac:dyDescent="0.25">
      <c r="A800" t="s">
        <v>1728</v>
      </c>
      <c r="B800" t="s">
        <v>145</v>
      </c>
      <c r="C800" t="s">
        <v>371</v>
      </c>
      <c r="D800" t="s">
        <v>1730</v>
      </c>
      <c r="E800" t="s">
        <v>2073</v>
      </c>
      <c r="F800" t="s">
        <v>2074</v>
      </c>
      <c r="G800" t="s">
        <v>1500</v>
      </c>
      <c r="H800" t="s">
        <v>736</v>
      </c>
      <c r="I800" t="s">
        <v>376</v>
      </c>
      <c r="J800" s="33">
        <v>30.684999999999999</v>
      </c>
      <c r="K800" s="33">
        <v>29150.75</v>
      </c>
      <c r="L800">
        <v>15</v>
      </c>
      <c r="M800">
        <v>42414342</v>
      </c>
      <c r="N800" t="s">
        <v>1501</v>
      </c>
      <c r="O800" t="s">
        <v>378</v>
      </c>
      <c r="P800">
        <f>IF(Tabel1[[#This Row],[Beschikte productie per jaar '[MWh']]]&gt;14.25,1,0)</f>
        <v>1</v>
      </c>
      <c r="Q800" s="2" t="str">
        <f>VLOOKUP(Tabel1[[#This Row],[Plaats lokatie]],stadgem,4,0)</f>
        <v>Emmen</v>
      </c>
    </row>
    <row r="801" spans="1:17" x14ac:dyDescent="0.25">
      <c r="A801" t="s">
        <v>1728</v>
      </c>
      <c r="B801" t="s">
        <v>2075</v>
      </c>
      <c r="C801" t="s">
        <v>371</v>
      </c>
      <c r="D801" t="s">
        <v>1730</v>
      </c>
      <c r="E801" t="s">
        <v>2076</v>
      </c>
      <c r="F801" t="s">
        <v>1735</v>
      </c>
      <c r="G801" t="s">
        <v>1736</v>
      </c>
      <c r="H801" t="s">
        <v>1737</v>
      </c>
      <c r="I801" t="s">
        <v>376</v>
      </c>
      <c r="J801" s="33">
        <v>0.1</v>
      </c>
      <c r="K801" s="33">
        <v>95</v>
      </c>
      <c r="L801">
        <v>15</v>
      </c>
      <c r="M801">
        <v>116850</v>
      </c>
      <c r="N801" t="s">
        <v>1501</v>
      </c>
      <c r="O801" t="s">
        <v>378</v>
      </c>
      <c r="P801">
        <f>IF(Tabel1[[#This Row],[Beschikte productie per jaar '[MWh']]]&gt;14.25,1,0)</f>
        <v>1</v>
      </c>
      <c r="Q801" s="2" t="str">
        <f>VLOOKUP(Tabel1[[#This Row],[Plaats lokatie]],stadgem,4,0)</f>
        <v>Tynaarlo</v>
      </c>
    </row>
    <row r="802" spans="1:17" hidden="1" x14ac:dyDescent="0.25">
      <c r="A802" t="s">
        <v>1728</v>
      </c>
      <c r="B802" t="s">
        <v>2077</v>
      </c>
      <c r="C802" t="s">
        <v>371</v>
      </c>
      <c r="D802" t="s">
        <v>1730</v>
      </c>
      <c r="E802" t="s">
        <v>373</v>
      </c>
      <c r="F802" t="s">
        <v>373</v>
      </c>
      <c r="G802" t="s">
        <v>540</v>
      </c>
      <c r="H802" t="s">
        <v>389</v>
      </c>
      <c r="I802" t="s">
        <v>376</v>
      </c>
      <c r="J802" s="33">
        <v>0.249</v>
      </c>
      <c r="K802" s="33">
        <v>236.55</v>
      </c>
      <c r="L802">
        <v>15</v>
      </c>
      <c r="M802">
        <v>276764</v>
      </c>
      <c r="N802" t="s">
        <v>1294</v>
      </c>
      <c r="O802" t="s">
        <v>378</v>
      </c>
      <c r="P802">
        <f>IF(Tabel1[[#This Row],[Beschikte productie per jaar '[MWh']]]&gt;14.25,1,0)</f>
        <v>1</v>
      </c>
      <c r="Q802" s="2" t="str">
        <f>VLOOKUP(Tabel1[[#This Row],[Plaats lokatie]],stadgem,4,0)</f>
        <v>Emmen</v>
      </c>
    </row>
    <row r="803" spans="1:17" hidden="1" x14ac:dyDescent="0.25">
      <c r="A803" t="s">
        <v>1728</v>
      </c>
      <c r="B803" t="s">
        <v>2078</v>
      </c>
      <c r="C803" t="s">
        <v>371</v>
      </c>
      <c r="D803" t="s">
        <v>1730</v>
      </c>
      <c r="E803" t="s">
        <v>373</v>
      </c>
      <c r="F803" t="s">
        <v>373</v>
      </c>
      <c r="G803" t="s">
        <v>560</v>
      </c>
      <c r="H803" t="s">
        <v>393</v>
      </c>
      <c r="I803" t="s">
        <v>376</v>
      </c>
      <c r="J803" s="33">
        <v>0.20499999999999999</v>
      </c>
      <c r="K803" s="33">
        <v>194.75</v>
      </c>
      <c r="L803">
        <v>15</v>
      </c>
      <c r="M803">
        <v>227858</v>
      </c>
      <c r="N803" t="s">
        <v>1294</v>
      </c>
      <c r="O803" t="s">
        <v>378</v>
      </c>
      <c r="P803">
        <f>IF(Tabel1[[#This Row],[Beschikte productie per jaar '[MWh']]]&gt;14.25,1,0)</f>
        <v>1</v>
      </c>
      <c r="Q803" s="2" t="str">
        <f>VLOOKUP(Tabel1[[#This Row],[Plaats lokatie]],stadgem,4,0)</f>
        <v>Emmen</v>
      </c>
    </row>
    <row r="804" spans="1:17" x14ac:dyDescent="0.25">
      <c r="A804" t="s">
        <v>1728</v>
      </c>
      <c r="B804" t="s">
        <v>2079</v>
      </c>
      <c r="C804" t="s">
        <v>371</v>
      </c>
      <c r="D804" t="s">
        <v>1730</v>
      </c>
      <c r="E804" t="s">
        <v>373</v>
      </c>
      <c r="F804" t="s">
        <v>373</v>
      </c>
      <c r="G804" t="s">
        <v>567</v>
      </c>
      <c r="H804" t="s">
        <v>568</v>
      </c>
      <c r="I804" t="s">
        <v>376</v>
      </c>
      <c r="J804" s="33">
        <v>1</v>
      </c>
      <c r="K804" s="33">
        <v>950</v>
      </c>
      <c r="L804">
        <v>15</v>
      </c>
      <c r="M804">
        <v>1339500</v>
      </c>
      <c r="N804" t="s">
        <v>1294</v>
      </c>
      <c r="O804" t="s">
        <v>1513</v>
      </c>
      <c r="P804">
        <f>IF(Tabel1[[#This Row],[Beschikte productie per jaar '[MWh']]]&gt;14.25,1,0)</f>
        <v>1</v>
      </c>
      <c r="Q804" s="2" t="str">
        <f>VLOOKUP(Tabel1[[#This Row],[Plaats lokatie]],stadgem,4,0)</f>
        <v>Tynaarlo</v>
      </c>
    </row>
    <row r="805" spans="1:17" hidden="1" x14ac:dyDescent="0.25">
      <c r="A805" t="s">
        <v>1728</v>
      </c>
      <c r="B805" t="s">
        <v>2080</v>
      </c>
      <c r="C805" t="s">
        <v>371</v>
      </c>
      <c r="D805" t="s">
        <v>1730</v>
      </c>
      <c r="E805" t="s">
        <v>2081</v>
      </c>
      <c r="F805" t="s">
        <v>2082</v>
      </c>
      <c r="G805" t="s">
        <v>1072</v>
      </c>
      <c r="H805" t="s">
        <v>401</v>
      </c>
      <c r="I805" t="s">
        <v>376</v>
      </c>
      <c r="J805" s="33">
        <v>0.155</v>
      </c>
      <c r="K805" s="33">
        <v>147.25</v>
      </c>
      <c r="L805">
        <v>15</v>
      </c>
      <c r="M805">
        <v>214249</v>
      </c>
      <c r="N805" t="s">
        <v>1294</v>
      </c>
      <c r="O805" t="s">
        <v>378</v>
      </c>
      <c r="P805">
        <f>IF(Tabel1[[#This Row],[Beschikte productie per jaar '[MWh']]]&gt;14.25,1,0)</f>
        <v>1</v>
      </c>
      <c r="Q805" s="2" t="str">
        <f>VLOOKUP(Tabel1[[#This Row],[Plaats lokatie]],stadgem,4,0)</f>
        <v>Assen</v>
      </c>
    </row>
    <row r="806" spans="1:17" hidden="1" x14ac:dyDescent="0.25">
      <c r="A806" t="s">
        <v>1763</v>
      </c>
      <c r="B806" t="s">
        <v>2083</v>
      </c>
      <c r="C806" t="s">
        <v>371</v>
      </c>
      <c r="D806" t="s">
        <v>1765</v>
      </c>
      <c r="E806" t="s">
        <v>2084</v>
      </c>
      <c r="F806" t="s">
        <v>2085</v>
      </c>
      <c r="G806" t="s">
        <v>2086</v>
      </c>
      <c r="H806" t="s">
        <v>397</v>
      </c>
      <c r="I806" t="s">
        <v>376</v>
      </c>
      <c r="J806" s="33">
        <v>0.248</v>
      </c>
      <c r="K806" s="33">
        <v>235.6</v>
      </c>
      <c r="L806">
        <v>15</v>
      </c>
      <c r="M806">
        <v>314526</v>
      </c>
      <c r="N806" t="s">
        <v>1294</v>
      </c>
      <c r="O806" t="s">
        <v>378</v>
      </c>
      <c r="P806">
        <f>IF(Tabel1[[#This Row],[Beschikte productie per jaar '[MWh']]]&gt;14.25,1,0)</f>
        <v>1</v>
      </c>
      <c r="Q806" s="2" t="str">
        <f>VLOOKUP(Tabel1[[#This Row],[Plaats lokatie]],stadgem,4,0)</f>
        <v>Meppel</v>
      </c>
    </row>
    <row r="807" spans="1:17" hidden="1" x14ac:dyDescent="0.25">
      <c r="A807" t="s">
        <v>1728</v>
      </c>
      <c r="B807" t="s">
        <v>2087</v>
      </c>
      <c r="C807" t="s">
        <v>371</v>
      </c>
      <c r="D807" t="s">
        <v>1730</v>
      </c>
      <c r="E807" t="s">
        <v>1899</v>
      </c>
      <c r="F807" t="s">
        <v>2088</v>
      </c>
      <c r="G807" t="s">
        <v>1918</v>
      </c>
      <c r="H807" t="s">
        <v>389</v>
      </c>
      <c r="I807" t="s">
        <v>376</v>
      </c>
      <c r="J807" s="33">
        <v>0.441</v>
      </c>
      <c r="K807" s="33">
        <v>418.95</v>
      </c>
      <c r="L807">
        <v>15</v>
      </c>
      <c r="M807">
        <v>465035</v>
      </c>
      <c r="N807" t="s">
        <v>1294</v>
      </c>
      <c r="O807" t="s">
        <v>1513</v>
      </c>
      <c r="P807">
        <f>IF(Tabel1[[#This Row],[Beschikte productie per jaar '[MWh']]]&gt;14.25,1,0)</f>
        <v>1</v>
      </c>
      <c r="Q807" s="2" t="str">
        <f>VLOOKUP(Tabel1[[#This Row],[Plaats lokatie]],stadgem,4,0)</f>
        <v>Emmen</v>
      </c>
    </row>
    <row r="808" spans="1:17" hidden="1" x14ac:dyDescent="0.25">
      <c r="A808" t="s">
        <v>1763</v>
      </c>
      <c r="B808" t="s">
        <v>2089</v>
      </c>
      <c r="C808" t="s">
        <v>371</v>
      </c>
      <c r="D808" t="s">
        <v>1765</v>
      </c>
      <c r="E808" t="s">
        <v>1831</v>
      </c>
      <c r="F808" t="s">
        <v>2090</v>
      </c>
      <c r="G808" t="s">
        <v>2091</v>
      </c>
      <c r="H808" t="s">
        <v>1834</v>
      </c>
      <c r="I808" t="s">
        <v>376</v>
      </c>
      <c r="J808" s="33">
        <v>3.9750000000000001E-2</v>
      </c>
      <c r="K808" s="33">
        <v>37.763000000000005</v>
      </c>
      <c r="L808">
        <v>15</v>
      </c>
      <c r="M808">
        <v>51547</v>
      </c>
      <c r="N808" t="s">
        <v>1294</v>
      </c>
      <c r="O808" t="s">
        <v>378</v>
      </c>
      <c r="P808">
        <f>IF(Tabel1[[#This Row],[Beschikte productie per jaar '[MWh']]]&gt;14.25,1,0)</f>
        <v>1</v>
      </c>
      <c r="Q808" s="2" t="str">
        <f>VLOOKUP(Tabel1[[#This Row],[Plaats lokatie]],stadgem,4,0)</f>
        <v>Borger-Odoorn</v>
      </c>
    </row>
    <row r="809" spans="1:17" hidden="1" x14ac:dyDescent="0.25">
      <c r="A809" t="s">
        <v>1728</v>
      </c>
      <c r="B809" t="s">
        <v>2092</v>
      </c>
      <c r="C809" t="s">
        <v>371</v>
      </c>
      <c r="D809" t="s">
        <v>1730</v>
      </c>
      <c r="E809" t="s">
        <v>373</v>
      </c>
      <c r="F809" t="s">
        <v>373</v>
      </c>
      <c r="G809" t="s">
        <v>421</v>
      </c>
      <c r="H809" t="s">
        <v>422</v>
      </c>
      <c r="I809" t="s">
        <v>376</v>
      </c>
      <c r="J809" s="33">
        <v>0.11</v>
      </c>
      <c r="K809" s="33">
        <v>104.5</v>
      </c>
      <c r="L809">
        <v>15</v>
      </c>
      <c r="M809">
        <v>123833</v>
      </c>
      <c r="N809" t="s">
        <v>1294</v>
      </c>
      <c r="O809" t="s">
        <v>378</v>
      </c>
      <c r="P809">
        <f>IF(Tabel1[[#This Row],[Beschikte productie per jaar '[MWh']]]&gt;14.25,1,0)</f>
        <v>1</v>
      </c>
      <c r="Q809" s="2" t="str">
        <f>VLOOKUP(Tabel1[[#This Row],[Plaats lokatie]],stadgem,4,0)</f>
        <v>De Wolden</v>
      </c>
    </row>
    <row r="810" spans="1:17" hidden="1" x14ac:dyDescent="0.25">
      <c r="A810" t="s">
        <v>1784</v>
      </c>
      <c r="B810" t="s">
        <v>2093</v>
      </c>
      <c r="C810" t="s">
        <v>1145</v>
      </c>
      <c r="D810" t="s">
        <v>1786</v>
      </c>
      <c r="E810" t="s">
        <v>2067</v>
      </c>
      <c r="F810" t="s">
        <v>2094</v>
      </c>
      <c r="G810" t="s">
        <v>2095</v>
      </c>
      <c r="H810" t="s">
        <v>428</v>
      </c>
      <c r="I810" t="s">
        <v>376</v>
      </c>
      <c r="J810" s="33">
        <v>0.17100000000000001</v>
      </c>
      <c r="K810" s="33">
        <v>1047</v>
      </c>
      <c r="L810">
        <v>12</v>
      </c>
      <c r="M810">
        <v>1193580</v>
      </c>
      <c r="N810" t="s">
        <v>565</v>
      </c>
      <c r="O810" t="s">
        <v>1513</v>
      </c>
      <c r="P810">
        <f>IF(Tabel1[[#This Row],[Beschikte productie per jaar '[MWh']]]&gt;14.25,1,0)</f>
        <v>1</v>
      </c>
      <c r="Q810" s="2" t="str">
        <f>VLOOKUP(Tabel1[[#This Row],[Plaats lokatie]],stadgem,4,0)</f>
        <v>Emmen</v>
      </c>
    </row>
    <row r="811" spans="1:17" x14ac:dyDescent="0.25">
      <c r="A811" t="s">
        <v>1728</v>
      </c>
      <c r="B811" t="s">
        <v>156</v>
      </c>
      <c r="C811" t="s">
        <v>371</v>
      </c>
      <c r="D811" t="s">
        <v>1730</v>
      </c>
      <c r="E811" t="s">
        <v>2096</v>
      </c>
      <c r="F811" t="s">
        <v>2097</v>
      </c>
      <c r="G811" t="s">
        <v>2098</v>
      </c>
      <c r="H811" t="s">
        <v>568</v>
      </c>
      <c r="I811" t="s">
        <v>376</v>
      </c>
      <c r="J811" s="33">
        <v>29.463000000000001</v>
      </c>
      <c r="K811" s="33">
        <v>27989.85</v>
      </c>
      <c r="L811">
        <v>15</v>
      </c>
      <c r="M811">
        <v>35267211</v>
      </c>
      <c r="N811" t="s">
        <v>1501</v>
      </c>
      <c r="O811" t="s">
        <v>378</v>
      </c>
      <c r="P811">
        <f>IF(Tabel1[[#This Row],[Beschikte productie per jaar '[MWh']]]&gt;14.25,1,0)</f>
        <v>1</v>
      </c>
      <c r="Q811" s="2" t="str">
        <f>VLOOKUP(Tabel1[[#This Row],[Plaats lokatie]],stadgem,4,0)</f>
        <v>Tynaarlo</v>
      </c>
    </row>
    <row r="812" spans="1:17" hidden="1" x14ac:dyDescent="0.25">
      <c r="A812" t="s">
        <v>1728</v>
      </c>
      <c r="B812" t="s">
        <v>2099</v>
      </c>
      <c r="C812" t="s">
        <v>371</v>
      </c>
      <c r="D812" t="s">
        <v>1730</v>
      </c>
      <c r="E812" t="s">
        <v>1234</v>
      </c>
      <c r="F812" t="s">
        <v>2100</v>
      </c>
      <c r="G812" t="s">
        <v>1236</v>
      </c>
      <c r="H812" t="s">
        <v>511</v>
      </c>
      <c r="I812" t="s">
        <v>376</v>
      </c>
      <c r="J812" s="33">
        <v>0.499</v>
      </c>
      <c r="K812" s="33">
        <v>474.05</v>
      </c>
      <c r="L812">
        <v>15</v>
      </c>
      <c r="M812">
        <v>668411</v>
      </c>
      <c r="N812" t="s">
        <v>1294</v>
      </c>
      <c r="O812" t="s">
        <v>1513</v>
      </c>
      <c r="P812">
        <f>IF(Tabel1[[#This Row],[Beschikte productie per jaar '[MWh']]]&gt;14.25,1,0)</f>
        <v>1</v>
      </c>
      <c r="Q812" s="2" t="str">
        <f>VLOOKUP(Tabel1[[#This Row],[Plaats lokatie]],stadgem,4,0)</f>
        <v>Midden-Drenthe</v>
      </c>
    </row>
    <row r="813" spans="1:17" hidden="1" x14ac:dyDescent="0.25">
      <c r="A813" t="s">
        <v>1728</v>
      </c>
      <c r="B813" t="s">
        <v>2101</v>
      </c>
      <c r="C813" t="s">
        <v>371</v>
      </c>
      <c r="D813" t="s">
        <v>1730</v>
      </c>
      <c r="E813" t="s">
        <v>373</v>
      </c>
      <c r="F813" t="s">
        <v>373</v>
      </c>
      <c r="G813" t="s">
        <v>501</v>
      </c>
      <c r="H813" t="s">
        <v>502</v>
      </c>
      <c r="I813" t="s">
        <v>376</v>
      </c>
      <c r="J813" s="33">
        <v>0.41499999999999998</v>
      </c>
      <c r="K813" s="33">
        <v>394.25</v>
      </c>
      <c r="L813">
        <v>15</v>
      </c>
      <c r="M813">
        <v>585462</v>
      </c>
      <c r="N813" t="s">
        <v>1294</v>
      </c>
      <c r="O813" t="s">
        <v>1513</v>
      </c>
      <c r="P813">
        <f>IF(Tabel1[[#This Row],[Beschikte productie per jaar '[MWh']]]&gt;14.25,1,0)</f>
        <v>1</v>
      </c>
      <c r="Q813" s="2" t="str">
        <f>VLOOKUP(Tabel1[[#This Row],[Plaats lokatie]],stadgem,4,0)</f>
        <v>Midden-Drenthe</v>
      </c>
    </row>
    <row r="814" spans="1:17" hidden="1" x14ac:dyDescent="0.25">
      <c r="A814" t="s">
        <v>1728</v>
      </c>
      <c r="B814" t="s">
        <v>2102</v>
      </c>
      <c r="C814" t="s">
        <v>371</v>
      </c>
      <c r="D814" t="s">
        <v>1730</v>
      </c>
      <c r="E814" t="s">
        <v>373</v>
      </c>
      <c r="F814" t="s">
        <v>373</v>
      </c>
      <c r="G814" t="s">
        <v>2103</v>
      </c>
      <c r="H814" t="s">
        <v>2104</v>
      </c>
      <c r="I814" t="s">
        <v>376</v>
      </c>
      <c r="J814" s="33">
        <v>0.17</v>
      </c>
      <c r="K814" s="33">
        <v>161.5</v>
      </c>
      <c r="L814">
        <v>15</v>
      </c>
      <c r="M814">
        <v>198645</v>
      </c>
      <c r="N814" t="s">
        <v>1294</v>
      </c>
      <c r="O814" t="s">
        <v>378</v>
      </c>
      <c r="P814">
        <f>IF(Tabel1[[#This Row],[Beschikte productie per jaar '[MWh']]]&gt;14.25,1,0)</f>
        <v>1</v>
      </c>
      <c r="Q814" s="2" t="str">
        <f>VLOOKUP(Tabel1[[#This Row],[Plaats lokatie]],stadgem,4,0)</f>
        <v>Aa en Hunze</v>
      </c>
    </row>
    <row r="815" spans="1:17" hidden="1" x14ac:dyDescent="0.25">
      <c r="A815" t="s">
        <v>1728</v>
      </c>
      <c r="B815" t="s">
        <v>2105</v>
      </c>
      <c r="C815" t="s">
        <v>371</v>
      </c>
      <c r="D815" t="s">
        <v>1730</v>
      </c>
      <c r="E815" t="s">
        <v>373</v>
      </c>
      <c r="F815" t="s">
        <v>373</v>
      </c>
      <c r="G815" t="s">
        <v>1341</v>
      </c>
      <c r="H815" t="s">
        <v>557</v>
      </c>
      <c r="I815" t="s">
        <v>376</v>
      </c>
      <c r="J815" s="33">
        <v>0.16</v>
      </c>
      <c r="K815" s="33">
        <v>152</v>
      </c>
      <c r="L815">
        <v>15</v>
      </c>
      <c r="M815">
        <v>191520</v>
      </c>
      <c r="N815" t="s">
        <v>1294</v>
      </c>
      <c r="O815" t="s">
        <v>1513</v>
      </c>
      <c r="P815">
        <f>IF(Tabel1[[#This Row],[Beschikte productie per jaar '[MWh']]]&gt;14.25,1,0)</f>
        <v>1</v>
      </c>
      <c r="Q815" s="2" t="str">
        <f>VLOOKUP(Tabel1[[#This Row],[Plaats lokatie]],stadgem,4,0)</f>
        <v>Hoogeveen</v>
      </c>
    </row>
    <row r="816" spans="1:17" x14ac:dyDescent="0.25">
      <c r="A816" t="s">
        <v>1728</v>
      </c>
      <c r="B816" t="s">
        <v>2106</v>
      </c>
      <c r="C816" t="s">
        <v>371</v>
      </c>
      <c r="D816" t="s">
        <v>1730</v>
      </c>
      <c r="E816" t="s">
        <v>1759</v>
      </c>
      <c r="F816" t="s">
        <v>2107</v>
      </c>
      <c r="G816" t="s">
        <v>2108</v>
      </c>
      <c r="H816" t="s">
        <v>1491</v>
      </c>
      <c r="I816" t="s">
        <v>376</v>
      </c>
      <c r="J816" s="33">
        <v>0.28499999999999998</v>
      </c>
      <c r="K816" s="33">
        <v>234.65</v>
      </c>
      <c r="L816">
        <v>15</v>
      </c>
      <c r="M816">
        <v>393942</v>
      </c>
      <c r="N816" t="s">
        <v>1294</v>
      </c>
      <c r="O816" t="s">
        <v>378</v>
      </c>
      <c r="P816">
        <f>IF(Tabel1[[#This Row],[Beschikte productie per jaar '[MWh']]]&gt;14.25,1,0)</f>
        <v>1</v>
      </c>
      <c r="Q816" s="2" t="str">
        <f>VLOOKUP(Tabel1[[#This Row],[Plaats lokatie]],stadgem,4,0)</f>
        <v>Tynaarlo</v>
      </c>
    </row>
    <row r="817" spans="1:17" hidden="1" x14ac:dyDescent="0.25">
      <c r="A817" t="s">
        <v>1763</v>
      </c>
      <c r="B817" t="s">
        <v>2109</v>
      </c>
      <c r="C817" t="s">
        <v>371</v>
      </c>
      <c r="D817" t="s">
        <v>1765</v>
      </c>
      <c r="E817" t="s">
        <v>2110</v>
      </c>
      <c r="F817" t="s">
        <v>2111</v>
      </c>
      <c r="G817" t="s">
        <v>2112</v>
      </c>
      <c r="H817" t="s">
        <v>401</v>
      </c>
      <c r="I817" t="s">
        <v>376</v>
      </c>
      <c r="J817" s="33">
        <v>0.189</v>
      </c>
      <c r="K817" s="33">
        <v>179.55</v>
      </c>
      <c r="L817">
        <v>15</v>
      </c>
      <c r="M817">
        <v>172368</v>
      </c>
      <c r="N817" t="s">
        <v>1294</v>
      </c>
      <c r="O817" t="s">
        <v>378</v>
      </c>
      <c r="P817">
        <f>IF(Tabel1[[#This Row],[Beschikte productie per jaar '[MWh']]]&gt;14.25,1,0)</f>
        <v>1</v>
      </c>
      <c r="Q817" s="2" t="str">
        <f>VLOOKUP(Tabel1[[#This Row],[Plaats lokatie]],stadgem,4,0)</f>
        <v>Assen</v>
      </c>
    </row>
    <row r="818" spans="1:17" hidden="1" x14ac:dyDescent="0.25">
      <c r="A818" t="s">
        <v>1763</v>
      </c>
      <c r="B818" t="s">
        <v>2113</v>
      </c>
      <c r="C818" t="s">
        <v>371</v>
      </c>
      <c r="D818" t="s">
        <v>1765</v>
      </c>
      <c r="E818" t="s">
        <v>1628</v>
      </c>
      <c r="F818" t="s">
        <v>2114</v>
      </c>
      <c r="G818" t="s">
        <v>2115</v>
      </c>
      <c r="H818" t="s">
        <v>401</v>
      </c>
      <c r="I818" t="s">
        <v>376</v>
      </c>
      <c r="J818" s="33">
        <v>0.20599999999999999</v>
      </c>
      <c r="K818" s="33">
        <v>195.7</v>
      </c>
      <c r="L818">
        <v>15</v>
      </c>
      <c r="M818">
        <v>246582</v>
      </c>
      <c r="N818" t="s">
        <v>1294</v>
      </c>
      <c r="O818" t="s">
        <v>378</v>
      </c>
      <c r="P818">
        <f>IF(Tabel1[[#This Row],[Beschikte productie per jaar '[MWh']]]&gt;14.25,1,0)</f>
        <v>1</v>
      </c>
      <c r="Q818" s="2" t="str">
        <f>VLOOKUP(Tabel1[[#This Row],[Plaats lokatie]],stadgem,4,0)</f>
        <v>Assen</v>
      </c>
    </row>
    <row r="819" spans="1:17" hidden="1" x14ac:dyDescent="0.25">
      <c r="A819" t="s">
        <v>1728</v>
      </c>
      <c r="B819" t="s">
        <v>2116</v>
      </c>
      <c r="C819" t="s">
        <v>371</v>
      </c>
      <c r="D819" t="s">
        <v>1730</v>
      </c>
      <c r="E819" t="s">
        <v>373</v>
      </c>
      <c r="F819" t="s">
        <v>373</v>
      </c>
      <c r="G819" t="s">
        <v>2117</v>
      </c>
      <c r="H819" t="s">
        <v>2118</v>
      </c>
      <c r="I819" t="s">
        <v>376</v>
      </c>
      <c r="J819" s="33">
        <v>0.495</v>
      </c>
      <c r="K819" s="33">
        <v>470.25</v>
      </c>
      <c r="L819">
        <v>15</v>
      </c>
      <c r="M819">
        <v>691268</v>
      </c>
      <c r="N819" t="s">
        <v>1294</v>
      </c>
      <c r="O819" t="s">
        <v>378</v>
      </c>
      <c r="P819">
        <f>IF(Tabel1[[#This Row],[Beschikte productie per jaar '[MWh']]]&gt;14.25,1,0)</f>
        <v>1</v>
      </c>
      <c r="Q819" s="2" t="str">
        <f>VLOOKUP(Tabel1[[#This Row],[Plaats lokatie]],stadgem,4,0)</f>
        <v>Assen</v>
      </c>
    </row>
    <row r="820" spans="1:17" hidden="1" x14ac:dyDescent="0.25">
      <c r="A820" t="s">
        <v>1763</v>
      </c>
      <c r="B820" t="s">
        <v>319</v>
      </c>
      <c r="C820" t="s">
        <v>1139</v>
      </c>
      <c r="D820" t="s">
        <v>1768</v>
      </c>
      <c r="E820" t="s">
        <v>2071</v>
      </c>
      <c r="F820" t="s">
        <v>2119</v>
      </c>
      <c r="G820" t="s">
        <v>1500</v>
      </c>
      <c r="H820" t="s">
        <v>469</v>
      </c>
      <c r="I820" t="s">
        <v>376</v>
      </c>
      <c r="J820" s="33">
        <v>3.6</v>
      </c>
      <c r="K820" s="33">
        <v>12314</v>
      </c>
      <c r="L820">
        <v>15</v>
      </c>
      <c r="M820">
        <v>9235500</v>
      </c>
      <c r="N820" t="s">
        <v>565</v>
      </c>
      <c r="O820" t="s">
        <v>1513</v>
      </c>
      <c r="P820">
        <f>IF(Tabel1[[#This Row],[Beschikte productie per jaar '[MWh']]]&gt;14.25,1,0)</f>
        <v>1</v>
      </c>
      <c r="Q820" s="2" t="str">
        <f>VLOOKUP(Tabel1[[#This Row],[Plaats lokatie]],stadgem,4,0)</f>
        <v>Coevorden</v>
      </c>
    </row>
    <row r="821" spans="1:17" hidden="1" x14ac:dyDescent="0.25">
      <c r="A821" t="s">
        <v>1728</v>
      </c>
      <c r="B821" t="s">
        <v>2120</v>
      </c>
      <c r="C821" t="s">
        <v>371</v>
      </c>
      <c r="D821" t="s">
        <v>1730</v>
      </c>
      <c r="E821" t="s">
        <v>1759</v>
      </c>
      <c r="F821" t="s">
        <v>2121</v>
      </c>
      <c r="G821" t="s">
        <v>2122</v>
      </c>
      <c r="H821" t="s">
        <v>511</v>
      </c>
      <c r="I821" t="s">
        <v>376</v>
      </c>
      <c r="J821" s="33">
        <v>21.803000000000001</v>
      </c>
      <c r="K821" s="33">
        <v>20712.849999999999</v>
      </c>
      <c r="L821">
        <v>15</v>
      </c>
      <c r="M821">
        <v>26098191</v>
      </c>
      <c r="N821" t="s">
        <v>1501</v>
      </c>
      <c r="O821" t="s">
        <v>1513</v>
      </c>
      <c r="P821">
        <f>IF(Tabel1[[#This Row],[Beschikte productie per jaar '[MWh']]]&gt;14.25,1,0)</f>
        <v>1</v>
      </c>
      <c r="Q821" s="2" t="str">
        <f>VLOOKUP(Tabel1[[#This Row],[Plaats lokatie]],stadgem,4,0)</f>
        <v>Midden-Drenthe</v>
      </c>
    </row>
    <row r="822" spans="1:17" hidden="1" x14ac:dyDescent="0.25">
      <c r="A822" t="s">
        <v>1728</v>
      </c>
      <c r="B822" t="s">
        <v>2123</v>
      </c>
      <c r="C822" t="s">
        <v>371</v>
      </c>
      <c r="D822" t="s">
        <v>1730</v>
      </c>
      <c r="E822" t="s">
        <v>373</v>
      </c>
      <c r="F822" t="s">
        <v>373</v>
      </c>
      <c r="G822" t="s">
        <v>978</v>
      </c>
      <c r="H822" t="s">
        <v>979</v>
      </c>
      <c r="I822" t="s">
        <v>376</v>
      </c>
      <c r="J822" s="33">
        <v>0.17499999999999999</v>
      </c>
      <c r="K822" s="33">
        <v>166.25</v>
      </c>
      <c r="L822">
        <v>15</v>
      </c>
      <c r="M822">
        <v>241894</v>
      </c>
      <c r="N822" t="s">
        <v>1294</v>
      </c>
      <c r="O822" t="s">
        <v>1513</v>
      </c>
      <c r="P822">
        <f>IF(Tabel1[[#This Row],[Beschikte productie per jaar '[MWh']]]&gt;14.25,1,0)</f>
        <v>1</v>
      </c>
      <c r="Q822" s="2" t="str">
        <f>VLOOKUP(Tabel1[[#This Row],[Plaats lokatie]],stadgem,4,0)</f>
        <v>De Wolden</v>
      </c>
    </row>
    <row r="823" spans="1:17" hidden="1" x14ac:dyDescent="0.25">
      <c r="A823" t="s">
        <v>1763</v>
      </c>
      <c r="B823" t="s">
        <v>2124</v>
      </c>
      <c r="C823" t="s">
        <v>371</v>
      </c>
      <c r="D823" t="s">
        <v>1765</v>
      </c>
      <c r="E823" t="s">
        <v>1857</v>
      </c>
      <c r="F823" t="s">
        <v>2125</v>
      </c>
      <c r="G823" t="s">
        <v>2126</v>
      </c>
      <c r="H823" t="s">
        <v>678</v>
      </c>
      <c r="I823" t="s">
        <v>376</v>
      </c>
      <c r="J823" s="33">
        <v>0.1</v>
      </c>
      <c r="K823" s="33">
        <v>95</v>
      </c>
      <c r="L823">
        <v>15</v>
      </c>
      <c r="M823">
        <v>118275</v>
      </c>
      <c r="N823" t="s">
        <v>1294</v>
      </c>
      <c r="O823" t="s">
        <v>378</v>
      </c>
      <c r="P823">
        <f>IF(Tabel1[[#This Row],[Beschikte productie per jaar '[MWh']]]&gt;14.25,1,0)</f>
        <v>1</v>
      </c>
      <c r="Q823" s="2" t="str">
        <f>VLOOKUP(Tabel1[[#This Row],[Plaats lokatie]],stadgem,4,0)</f>
        <v>Emmen</v>
      </c>
    </row>
    <row r="824" spans="1:17" hidden="1" x14ac:dyDescent="0.25">
      <c r="A824" t="s">
        <v>1728</v>
      </c>
      <c r="B824" t="s">
        <v>2127</v>
      </c>
      <c r="C824" t="s">
        <v>371</v>
      </c>
      <c r="D824" t="s">
        <v>1730</v>
      </c>
      <c r="E824" t="s">
        <v>373</v>
      </c>
      <c r="F824" t="s">
        <v>373</v>
      </c>
      <c r="G824" t="s">
        <v>1029</v>
      </c>
      <c r="H824" t="s">
        <v>1030</v>
      </c>
      <c r="I824" t="s">
        <v>376</v>
      </c>
      <c r="J824" s="33">
        <v>0.32500000000000001</v>
      </c>
      <c r="K824" s="33">
        <v>308.75</v>
      </c>
      <c r="L824">
        <v>15</v>
      </c>
      <c r="M824">
        <v>435338</v>
      </c>
      <c r="N824" t="s">
        <v>1294</v>
      </c>
      <c r="O824" t="s">
        <v>378</v>
      </c>
      <c r="P824">
        <f>IF(Tabel1[[#This Row],[Beschikte productie per jaar '[MWh']]]&gt;14.25,1,0)</f>
        <v>1</v>
      </c>
      <c r="Q824" s="2" t="str">
        <f>VLOOKUP(Tabel1[[#This Row],[Plaats lokatie]],stadgem,4,0)</f>
        <v>Emmen</v>
      </c>
    </row>
    <row r="825" spans="1:17" hidden="1" x14ac:dyDescent="0.25">
      <c r="A825" t="s">
        <v>1763</v>
      </c>
      <c r="B825" t="s">
        <v>2128</v>
      </c>
      <c r="C825" t="s">
        <v>371</v>
      </c>
      <c r="D825" t="s">
        <v>1765</v>
      </c>
      <c r="E825" t="s">
        <v>373</v>
      </c>
      <c r="F825" t="s">
        <v>373</v>
      </c>
      <c r="G825" t="s">
        <v>2129</v>
      </c>
      <c r="H825" t="s">
        <v>2130</v>
      </c>
      <c r="I825" t="s">
        <v>376</v>
      </c>
      <c r="J825" s="33">
        <v>0.21199999999999999</v>
      </c>
      <c r="K825" s="33">
        <v>201.4</v>
      </c>
      <c r="L825">
        <v>15</v>
      </c>
      <c r="M825">
        <v>274911</v>
      </c>
      <c r="N825" t="s">
        <v>1294</v>
      </c>
      <c r="O825" t="s">
        <v>378</v>
      </c>
      <c r="P825">
        <f>IF(Tabel1[[#This Row],[Beschikte productie per jaar '[MWh']]]&gt;14.25,1,0)</f>
        <v>1</v>
      </c>
      <c r="Q825" s="2" t="str">
        <f>VLOOKUP(Tabel1[[#This Row],[Plaats lokatie]],stadgem,4,0)</f>
        <v>Westerveld</v>
      </c>
    </row>
    <row r="826" spans="1:17" hidden="1" x14ac:dyDescent="0.25">
      <c r="A826" t="s">
        <v>1728</v>
      </c>
      <c r="B826" t="s">
        <v>2131</v>
      </c>
      <c r="C826" t="s">
        <v>371</v>
      </c>
      <c r="D826" t="s">
        <v>1730</v>
      </c>
      <c r="E826" t="s">
        <v>1899</v>
      </c>
      <c r="F826" t="s">
        <v>2132</v>
      </c>
      <c r="G826" t="s">
        <v>1901</v>
      </c>
      <c r="H826" t="s">
        <v>389</v>
      </c>
      <c r="I826" t="s">
        <v>376</v>
      </c>
      <c r="J826" s="33">
        <v>0.33900000000000002</v>
      </c>
      <c r="K826" s="33">
        <v>322.05</v>
      </c>
      <c r="L826">
        <v>15</v>
      </c>
      <c r="M826">
        <v>357476</v>
      </c>
      <c r="N826" t="s">
        <v>1294</v>
      </c>
      <c r="O826" t="s">
        <v>1513</v>
      </c>
      <c r="P826">
        <f>IF(Tabel1[[#This Row],[Beschikte productie per jaar '[MWh']]]&gt;14.25,1,0)</f>
        <v>1</v>
      </c>
      <c r="Q826" s="2" t="str">
        <f>VLOOKUP(Tabel1[[#This Row],[Plaats lokatie]],stadgem,4,0)</f>
        <v>Emmen</v>
      </c>
    </row>
    <row r="827" spans="1:17" hidden="1" x14ac:dyDescent="0.25">
      <c r="A827" t="s">
        <v>1728</v>
      </c>
      <c r="B827" t="s">
        <v>2133</v>
      </c>
      <c r="C827" t="s">
        <v>371</v>
      </c>
      <c r="D827" t="s">
        <v>1730</v>
      </c>
      <c r="E827" t="s">
        <v>1759</v>
      </c>
      <c r="F827" t="s">
        <v>806</v>
      </c>
      <c r="G827" t="s">
        <v>796</v>
      </c>
      <c r="H827" t="s">
        <v>550</v>
      </c>
      <c r="I827" t="s">
        <v>376</v>
      </c>
      <c r="J827" s="33">
        <v>0.78600000000000003</v>
      </c>
      <c r="K827" s="33">
        <v>746.7</v>
      </c>
      <c r="L827">
        <v>15</v>
      </c>
      <c r="M827">
        <v>1086449</v>
      </c>
      <c r="N827" t="s">
        <v>1294</v>
      </c>
      <c r="O827" t="s">
        <v>1513</v>
      </c>
      <c r="P827">
        <f>IF(Tabel1[[#This Row],[Beschikte productie per jaar '[MWh']]]&gt;14.25,1,0)</f>
        <v>1</v>
      </c>
      <c r="Q827" s="2" t="str">
        <f>VLOOKUP(Tabel1[[#This Row],[Plaats lokatie]],stadgem,4,0)</f>
        <v>Emmen</v>
      </c>
    </row>
    <row r="828" spans="1:17" hidden="1" x14ac:dyDescent="0.25">
      <c r="A828" t="s">
        <v>1728</v>
      </c>
      <c r="B828" t="s">
        <v>2134</v>
      </c>
      <c r="C828" t="s">
        <v>371</v>
      </c>
      <c r="D828" t="s">
        <v>1730</v>
      </c>
      <c r="E828" t="s">
        <v>373</v>
      </c>
      <c r="F828" t="s">
        <v>373</v>
      </c>
      <c r="G828" t="s">
        <v>471</v>
      </c>
      <c r="H828" t="s">
        <v>472</v>
      </c>
      <c r="I828" t="s">
        <v>376</v>
      </c>
      <c r="J828" s="33">
        <v>0.2</v>
      </c>
      <c r="K828" s="33">
        <v>190</v>
      </c>
      <c r="L828">
        <v>15</v>
      </c>
      <c r="M828">
        <v>273600</v>
      </c>
      <c r="N828" t="s">
        <v>1294</v>
      </c>
      <c r="O828" t="s">
        <v>378</v>
      </c>
      <c r="P828">
        <f>IF(Tabel1[[#This Row],[Beschikte productie per jaar '[MWh']]]&gt;14.25,1,0)</f>
        <v>1</v>
      </c>
      <c r="Q828" s="2" t="str">
        <f>VLOOKUP(Tabel1[[#This Row],[Plaats lokatie]],stadgem,4,0)</f>
        <v>Coevorden</v>
      </c>
    </row>
    <row r="829" spans="1:17" hidden="1" x14ac:dyDescent="0.25">
      <c r="A829" t="s">
        <v>1728</v>
      </c>
      <c r="B829" t="s">
        <v>2135</v>
      </c>
      <c r="C829" t="s">
        <v>371</v>
      </c>
      <c r="D829" t="s">
        <v>1730</v>
      </c>
      <c r="E829" t="s">
        <v>373</v>
      </c>
      <c r="F829" t="s">
        <v>373</v>
      </c>
      <c r="G829" t="s">
        <v>493</v>
      </c>
      <c r="H829" t="s">
        <v>494</v>
      </c>
      <c r="I829" t="s">
        <v>376</v>
      </c>
      <c r="J829" s="33">
        <v>0.17249999999999999</v>
      </c>
      <c r="K829" s="33">
        <v>163.875</v>
      </c>
      <c r="L829">
        <v>15</v>
      </c>
      <c r="M829">
        <v>206483</v>
      </c>
      <c r="N829" t="s">
        <v>1294</v>
      </c>
      <c r="O829" t="s">
        <v>378</v>
      </c>
      <c r="P829">
        <f>IF(Tabel1[[#This Row],[Beschikte productie per jaar '[MWh']]]&gt;14.25,1,0)</f>
        <v>1</v>
      </c>
      <c r="Q829" s="2" t="str">
        <f>VLOOKUP(Tabel1[[#This Row],[Plaats lokatie]],stadgem,4,0)</f>
        <v>Westerveld</v>
      </c>
    </row>
    <row r="830" spans="1:17" hidden="1" x14ac:dyDescent="0.25">
      <c r="A830" t="s">
        <v>1728</v>
      </c>
      <c r="B830" t="s">
        <v>2136</v>
      </c>
      <c r="C830" t="s">
        <v>371</v>
      </c>
      <c r="D830" t="s">
        <v>1730</v>
      </c>
      <c r="E830" t="s">
        <v>373</v>
      </c>
      <c r="F830" t="s">
        <v>373</v>
      </c>
      <c r="G830" t="s">
        <v>692</v>
      </c>
      <c r="H830" t="s">
        <v>693</v>
      </c>
      <c r="I830" t="s">
        <v>376</v>
      </c>
      <c r="J830" s="33">
        <v>0.49</v>
      </c>
      <c r="K830" s="33">
        <v>465.5</v>
      </c>
      <c r="L830">
        <v>15</v>
      </c>
      <c r="M830">
        <v>691268</v>
      </c>
      <c r="N830" t="s">
        <v>1294</v>
      </c>
      <c r="O830" t="s">
        <v>378</v>
      </c>
      <c r="P830">
        <f>IF(Tabel1[[#This Row],[Beschikte productie per jaar '[MWh']]]&gt;14.25,1,0)</f>
        <v>1</v>
      </c>
      <c r="Q830" s="2" t="str">
        <f>VLOOKUP(Tabel1[[#This Row],[Plaats lokatie]],stadgem,4,0)</f>
        <v>Borger-Odoorn</v>
      </c>
    </row>
    <row r="831" spans="1:17" hidden="1" x14ac:dyDescent="0.25">
      <c r="A831" t="s">
        <v>1728</v>
      </c>
      <c r="B831" t="s">
        <v>2137</v>
      </c>
      <c r="C831" t="s">
        <v>371</v>
      </c>
      <c r="D831" t="s">
        <v>1730</v>
      </c>
      <c r="E831" t="s">
        <v>1759</v>
      </c>
      <c r="F831" t="s">
        <v>2138</v>
      </c>
      <c r="G831" t="s">
        <v>2139</v>
      </c>
      <c r="H831" t="s">
        <v>589</v>
      </c>
      <c r="I831" t="s">
        <v>376</v>
      </c>
      <c r="J831" s="33">
        <v>0.50900000000000001</v>
      </c>
      <c r="K831" s="33">
        <v>483.55</v>
      </c>
      <c r="L831">
        <v>15</v>
      </c>
      <c r="M831">
        <v>703566</v>
      </c>
      <c r="N831" t="s">
        <v>1294</v>
      </c>
      <c r="O831" t="s">
        <v>1513</v>
      </c>
      <c r="P831">
        <f>IF(Tabel1[[#This Row],[Beschikte productie per jaar '[MWh']]]&gt;14.25,1,0)</f>
        <v>1</v>
      </c>
      <c r="Q831" s="2" t="str">
        <f>VLOOKUP(Tabel1[[#This Row],[Plaats lokatie]],stadgem,4,0)</f>
        <v>Emmen</v>
      </c>
    </row>
    <row r="832" spans="1:17" hidden="1" x14ac:dyDescent="0.25">
      <c r="A832" t="s">
        <v>1728</v>
      </c>
      <c r="B832" t="s">
        <v>2140</v>
      </c>
      <c r="C832" t="s">
        <v>371</v>
      </c>
      <c r="D832" t="s">
        <v>1730</v>
      </c>
      <c r="E832" t="s">
        <v>373</v>
      </c>
      <c r="F832" t="s">
        <v>373</v>
      </c>
      <c r="G832" t="s">
        <v>824</v>
      </c>
      <c r="H832" t="s">
        <v>825</v>
      </c>
      <c r="I832" t="s">
        <v>376</v>
      </c>
      <c r="J832" s="33">
        <v>0.33500000000000002</v>
      </c>
      <c r="K832" s="33">
        <v>289.96113333333335</v>
      </c>
      <c r="L832">
        <v>15</v>
      </c>
      <c r="M832">
        <v>400995</v>
      </c>
      <c r="N832" t="s">
        <v>1294</v>
      </c>
      <c r="O832" t="s">
        <v>378</v>
      </c>
      <c r="P832">
        <f>IF(Tabel1[[#This Row],[Beschikte productie per jaar '[MWh']]]&gt;14.25,1,0)</f>
        <v>1</v>
      </c>
      <c r="Q832" s="2" t="str">
        <f>VLOOKUP(Tabel1[[#This Row],[Plaats lokatie]],stadgem,4,0)</f>
        <v>Emmen</v>
      </c>
    </row>
    <row r="833" spans="1:17" hidden="1" x14ac:dyDescent="0.25">
      <c r="A833" t="s">
        <v>1728</v>
      </c>
      <c r="B833" t="s">
        <v>2141</v>
      </c>
      <c r="C833" t="s">
        <v>371</v>
      </c>
      <c r="D833" t="s">
        <v>1730</v>
      </c>
      <c r="E833" t="s">
        <v>2142</v>
      </c>
      <c r="F833" t="s">
        <v>2143</v>
      </c>
      <c r="G833" t="s">
        <v>2144</v>
      </c>
      <c r="H833" t="s">
        <v>972</v>
      </c>
      <c r="I833" t="s">
        <v>376</v>
      </c>
      <c r="J833" s="33">
        <v>0.10349999999999999</v>
      </c>
      <c r="K833" s="33">
        <v>98.325000000000003</v>
      </c>
      <c r="L833">
        <v>15</v>
      </c>
      <c r="M833">
        <v>123890</v>
      </c>
      <c r="N833" t="s">
        <v>1294</v>
      </c>
      <c r="O833" t="s">
        <v>378</v>
      </c>
      <c r="P833">
        <f>IF(Tabel1[[#This Row],[Beschikte productie per jaar '[MWh']]]&gt;14.25,1,0)</f>
        <v>1</v>
      </c>
      <c r="Q833" s="2" t="str">
        <f>VLOOKUP(Tabel1[[#This Row],[Plaats lokatie]],stadgem,4,0)</f>
        <v>Borger-Odoorn</v>
      </c>
    </row>
    <row r="834" spans="1:17" hidden="1" x14ac:dyDescent="0.25">
      <c r="A834" t="s">
        <v>1763</v>
      </c>
      <c r="B834" t="s">
        <v>2145</v>
      </c>
      <c r="C834" t="s">
        <v>371</v>
      </c>
      <c r="D834" t="s">
        <v>1765</v>
      </c>
      <c r="E834" t="s">
        <v>373</v>
      </c>
      <c r="F834" t="s">
        <v>373</v>
      </c>
      <c r="G834" t="s">
        <v>427</v>
      </c>
      <c r="H834" t="s">
        <v>428</v>
      </c>
      <c r="I834" t="s">
        <v>376</v>
      </c>
      <c r="J834" s="33">
        <v>0.297375</v>
      </c>
      <c r="K834" s="33">
        <v>282.50600000000003</v>
      </c>
      <c r="L834">
        <v>15</v>
      </c>
      <c r="M834">
        <v>385621</v>
      </c>
      <c r="N834" t="s">
        <v>1294</v>
      </c>
      <c r="O834" t="s">
        <v>378</v>
      </c>
      <c r="P834">
        <f>IF(Tabel1[[#This Row],[Beschikte productie per jaar '[MWh']]]&gt;14.25,1,0)</f>
        <v>1</v>
      </c>
      <c r="Q834" s="2" t="str">
        <f>VLOOKUP(Tabel1[[#This Row],[Plaats lokatie]],stadgem,4,0)</f>
        <v>Emmen</v>
      </c>
    </row>
    <row r="835" spans="1:17" hidden="1" x14ac:dyDescent="0.25">
      <c r="A835" t="s">
        <v>1763</v>
      </c>
      <c r="B835" t="s">
        <v>2146</v>
      </c>
      <c r="C835" t="s">
        <v>371</v>
      </c>
      <c r="D835" t="s">
        <v>1765</v>
      </c>
      <c r="E835" t="s">
        <v>373</v>
      </c>
      <c r="F835" t="s">
        <v>373</v>
      </c>
      <c r="G835" t="s">
        <v>421</v>
      </c>
      <c r="H835" t="s">
        <v>422</v>
      </c>
      <c r="I835" t="s">
        <v>376</v>
      </c>
      <c r="J835" s="33">
        <v>0.15</v>
      </c>
      <c r="K835" s="33">
        <v>142.5</v>
      </c>
      <c r="L835">
        <v>15</v>
      </c>
      <c r="M835">
        <v>190238</v>
      </c>
      <c r="N835" t="s">
        <v>1294</v>
      </c>
      <c r="O835" t="s">
        <v>378</v>
      </c>
      <c r="P835">
        <f>IF(Tabel1[[#This Row],[Beschikte productie per jaar '[MWh']]]&gt;14.25,1,0)</f>
        <v>1</v>
      </c>
      <c r="Q835" s="2" t="str">
        <f>VLOOKUP(Tabel1[[#This Row],[Plaats lokatie]],stadgem,4,0)</f>
        <v>De Wolden</v>
      </c>
    </row>
    <row r="836" spans="1:17" hidden="1" x14ac:dyDescent="0.25">
      <c r="A836" t="s">
        <v>1728</v>
      </c>
      <c r="B836" t="s">
        <v>2147</v>
      </c>
      <c r="C836" t="s">
        <v>371</v>
      </c>
      <c r="D836" t="s">
        <v>1730</v>
      </c>
      <c r="E836" t="s">
        <v>2148</v>
      </c>
      <c r="F836" t="s">
        <v>2149</v>
      </c>
      <c r="G836" t="s">
        <v>2150</v>
      </c>
      <c r="H836" t="s">
        <v>466</v>
      </c>
      <c r="I836" t="s">
        <v>376</v>
      </c>
      <c r="J836" s="33">
        <v>0.06</v>
      </c>
      <c r="K836" s="33">
        <v>57</v>
      </c>
      <c r="L836">
        <v>15</v>
      </c>
      <c r="M836">
        <v>53865</v>
      </c>
      <c r="N836" t="s">
        <v>1294</v>
      </c>
      <c r="O836" t="s">
        <v>378</v>
      </c>
      <c r="P836">
        <f>IF(Tabel1[[#This Row],[Beschikte productie per jaar '[MWh']]]&gt;14.25,1,0)</f>
        <v>1</v>
      </c>
      <c r="Q836" s="2" t="str">
        <f>VLOOKUP(Tabel1[[#This Row],[Plaats lokatie]],stadgem,4,0)</f>
        <v>Aa en Hunze</v>
      </c>
    </row>
    <row r="837" spans="1:17" hidden="1" x14ac:dyDescent="0.25">
      <c r="A837" t="s">
        <v>1763</v>
      </c>
      <c r="B837" t="s">
        <v>322</v>
      </c>
      <c r="C837" t="s">
        <v>1139</v>
      </c>
      <c r="D837" t="s">
        <v>1768</v>
      </c>
      <c r="E837" t="s">
        <v>2151</v>
      </c>
      <c r="F837" t="s">
        <v>2152</v>
      </c>
      <c r="G837" t="s">
        <v>1500</v>
      </c>
      <c r="H837" t="s">
        <v>469</v>
      </c>
      <c r="I837" t="s">
        <v>376</v>
      </c>
      <c r="J837" s="33">
        <v>3.6</v>
      </c>
      <c r="K837" s="33">
        <v>11940</v>
      </c>
      <c r="L837">
        <v>15</v>
      </c>
      <c r="M837">
        <v>8955000</v>
      </c>
      <c r="N837" t="s">
        <v>565</v>
      </c>
      <c r="O837" t="s">
        <v>1513</v>
      </c>
      <c r="P837">
        <f>IF(Tabel1[[#This Row],[Beschikte productie per jaar '[MWh']]]&gt;14.25,1,0)</f>
        <v>1</v>
      </c>
      <c r="Q837" s="2" t="str">
        <f>VLOOKUP(Tabel1[[#This Row],[Plaats lokatie]],stadgem,4,0)</f>
        <v>Coevorden</v>
      </c>
    </row>
    <row r="838" spans="1:17" hidden="1" x14ac:dyDescent="0.25">
      <c r="A838" t="s">
        <v>1728</v>
      </c>
      <c r="B838" t="s">
        <v>2153</v>
      </c>
      <c r="C838" t="s">
        <v>371</v>
      </c>
      <c r="D838" t="s">
        <v>1730</v>
      </c>
      <c r="E838" t="s">
        <v>1165</v>
      </c>
      <c r="F838" t="s">
        <v>1166</v>
      </c>
      <c r="G838" t="s">
        <v>1326</v>
      </c>
      <c r="H838" t="s">
        <v>557</v>
      </c>
      <c r="I838" t="s">
        <v>376</v>
      </c>
      <c r="J838" s="33">
        <v>0.499</v>
      </c>
      <c r="K838" s="33">
        <v>474.05</v>
      </c>
      <c r="L838">
        <v>15</v>
      </c>
      <c r="M838">
        <v>689743</v>
      </c>
      <c r="N838" t="s">
        <v>1294</v>
      </c>
      <c r="O838" t="s">
        <v>378</v>
      </c>
      <c r="P838">
        <f>IF(Tabel1[[#This Row],[Beschikte productie per jaar '[MWh']]]&gt;14.25,1,0)</f>
        <v>1</v>
      </c>
      <c r="Q838" s="2" t="str">
        <f>VLOOKUP(Tabel1[[#This Row],[Plaats lokatie]],stadgem,4,0)</f>
        <v>Hoogeveen</v>
      </c>
    </row>
    <row r="839" spans="1:17" hidden="1" x14ac:dyDescent="0.25">
      <c r="A839" t="s">
        <v>1728</v>
      </c>
      <c r="B839" t="s">
        <v>2154</v>
      </c>
      <c r="C839" t="s">
        <v>371</v>
      </c>
      <c r="D839" t="s">
        <v>1730</v>
      </c>
      <c r="E839" t="s">
        <v>1759</v>
      </c>
      <c r="F839" t="s">
        <v>2155</v>
      </c>
      <c r="G839" t="s">
        <v>2156</v>
      </c>
      <c r="H839" t="s">
        <v>389</v>
      </c>
      <c r="I839" t="s">
        <v>376</v>
      </c>
      <c r="J839" s="33">
        <v>7.875</v>
      </c>
      <c r="K839" s="33">
        <v>7481.25</v>
      </c>
      <c r="L839">
        <v>15</v>
      </c>
      <c r="M839">
        <v>10885219</v>
      </c>
      <c r="N839" t="s">
        <v>1294</v>
      </c>
      <c r="O839" t="s">
        <v>1513</v>
      </c>
      <c r="P839">
        <f>IF(Tabel1[[#This Row],[Beschikte productie per jaar '[MWh']]]&gt;14.25,1,0)</f>
        <v>1</v>
      </c>
      <c r="Q839" s="2" t="str">
        <f>VLOOKUP(Tabel1[[#This Row],[Plaats lokatie]],stadgem,4,0)</f>
        <v>Emmen</v>
      </c>
    </row>
    <row r="840" spans="1:17" x14ac:dyDescent="0.25">
      <c r="A840" t="s">
        <v>1728</v>
      </c>
      <c r="B840" t="s">
        <v>2157</v>
      </c>
      <c r="C840" t="s">
        <v>371</v>
      </c>
      <c r="D840" t="s">
        <v>1730</v>
      </c>
      <c r="E840" t="s">
        <v>373</v>
      </c>
      <c r="F840" t="s">
        <v>373</v>
      </c>
      <c r="G840" t="s">
        <v>1116</v>
      </c>
      <c r="H840" t="s">
        <v>454</v>
      </c>
      <c r="I840" t="s">
        <v>376</v>
      </c>
      <c r="J840" s="33">
        <v>0.495</v>
      </c>
      <c r="K840" s="33">
        <v>470.25</v>
      </c>
      <c r="L840">
        <v>15</v>
      </c>
      <c r="M840">
        <v>592515</v>
      </c>
      <c r="N840" t="s">
        <v>1294</v>
      </c>
      <c r="O840" t="s">
        <v>378</v>
      </c>
      <c r="P840">
        <f>IF(Tabel1[[#This Row],[Beschikte productie per jaar '[MWh']]]&gt;14.25,1,0)</f>
        <v>1</v>
      </c>
      <c r="Q840" s="2" t="str">
        <f>VLOOKUP(Tabel1[[#This Row],[Plaats lokatie]],stadgem,4,0)</f>
        <v>Tynaarlo</v>
      </c>
    </row>
    <row r="841" spans="1:17" hidden="1" x14ac:dyDescent="0.25">
      <c r="A841" t="s">
        <v>1728</v>
      </c>
      <c r="B841" t="s">
        <v>2158</v>
      </c>
      <c r="C841" t="s">
        <v>371</v>
      </c>
      <c r="D841" t="s">
        <v>1730</v>
      </c>
      <c r="E841" t="s">
        <v>373</v>
      </c>
      <c r="F841" t="s">
        <v>373</v>
      </c>
      <c r="G841" t="s">
        <v>1350</v>
      </c>
      <c r="H841" t="s">
        <v>1351</v>
      </c>
      <c r="I841" t="s">
        <v>376</v>
      </c>
      <c r="J841" s="33">
        <v>0.2</v>
      </c>
      <c r="K841" s="33">
        <v>190</v>
      </c>
      <c r="L841">
        <v>15</v>
      </c>
      <c r="M841">
        <v>282150</v>
      </c>
      <c r="N841" t="s">
        <v>1294</v>
      </c>
      <c r="O841" t="s">
        <v>378</v>
      </c>
      <c r="P841">
        <f>IF(Tabel1[[#This Row],[Beschikte productie per jaar '[MWh']]]&gt;14.25,1,0)</f>
        <v>1</v>
      </c>
      <c r="Q841" s="2" t="str">
        <f>VLOOKUP(Tabel1[[#This Row],[Plaats lokatie]],stadgem,4,0)</f>
        <v>Aa en Hunze</v>
      </c>
    </row>
    <row r="842" spans="1:17" hidden="1" x14ac:dyDescent="0.25">
      <c r="A842" t="s">
        <v>1728</v>
      </c>
      <c r="B842" t="s">
        <v>2159</v>
      </c>
      <c r="C842" t="s">
        <v>371</v>
      </c>
      <c r="D842" t="s">
        <v>1730</v>
      </c>
      <c r="E842" t="s">
        <v>1759</v>
      </c>
      <c r="F842" t="s">
        <v>2160</v>
      </c>
      <c r="G842" t="s">
        <v>2161</v>
      </c>
      <c r="H842" t="s">
        <v>2162</v>
      </c>
      <c r="I842" t="s">
        <v>376</v>
      </c>
      <c r="J842" s="33">
        <v>0.23300000000000001</v>
      </c>
      <c r="K842" s="33">
        <v>221.35</v>
      </c>
      <c r="L842">
        <v>15</v>
      </c>
      <c r="M842">
        <v>322065</v>
      </c>
      <c r="N842" t="s">
        <v>1294</v>
      </c>
      <c r="O842" t="s">
        <v>1513</v>
      </c>
      <c r="P842">
        <f>IF(Tabel1[[#This Row],[Beschikte productie per jaar '[MWh']]]&gt;14.25,1,0)</f>
        <v>1</v>
      </c>
      <c r="Q842" s="2" t="str">
        <f>VLOOKUP(Tabel1[[#This Row],[Plaats lokatie]],stadgem,4,0)</f>
        <v>Noordenveld</v>
      </c>
    </row>
    <row r="843" spans="1:17" hidden="1" x14ac:dyDescent="0.25">
      <c r="A843" t="s">
        <v>1728</v>
      </c>
      <c r="B843" t="s">
        <v>53</v>
      </c>
      <c r="C843" t="s">
        <v>371</v>
      </c>
      <c r="D843" t="s">
        <v>1730</v>
      </c>
      <c r="E843" t="s">
        <v>2163</v>
      </c>
      <c r="F843" t="s">
        <v>2164</v>
      </c>
      <c r="G843" t="s">
        <v>2165</v>
      </c>
      <c r="H843" t="s">
        <v>469</v>
      </c>
      <c r="I843" t="s">
        <v>376</v>
      </c>
      <c r="J843" s="33">
        <v>6.5</v>
      </c>
      <c r="K843" s="33">
        <v>6175</v>
      </c>
      <c r="L843">
        <v>15</v>
      </c>
      <c r="M843">
        <v>7410000</v>
      </c>
      <c r="N843" t="s">
        <v>1501</v>
      </c>
      <c r="O843" t="s">
        <v>378</v>
      </c>
      <c r="P843">
        <f>IF(Tabel1[[#This Row],[Beschikte productie per jaar '[MWh']]]&gt;14.25,1,0)</f>
        <v>1</v>
      </c>
      <c r="Q843" s="2" t="str">
        <f>VLOOKUP(Tabel1[[#This Row],[Plaats lokatie]],stadgem,4,0)</f>
        <v>Coevorden</v>
      </c>
    </row>
    <row r="844" spans="1:17" hidden="1" x14ac:dyDescent="0.25">
      <c r="A844" t="s">
        <v>1728</v>
      </c>
      <c r="B844" t="s">
        <v>2166</v>
      </c>
      <c r="C844" t="s">
        <v>371</v>
      </c>
      <c r="D844" t="s">
        <v>1730</v>
      </c>
      <c r="E844" t="s">
        <v>2167</v>
      </c>
      <c r="F844" t="s">
        <v>1306</v>
      </c>
      <c r="G844" t="s">
        <v>1307</v>
      </c>
      <c r="H844" t="s">
        <v>476</v>
      </c>
      <c r="I844" t="s">
        <v>376</v>
      </c>
      <c r="J844" s="33">
        <v>9.5000000000000001E-2</v>
      </c>
      <c r="K844" s="33">
        <v>90.25</v>
      </c>
      <c r="L844">
        <v>15</v>
      </c>
      <c r="M844">
        <v>113715</v>
      </c>
      <c r="N844" t="s">
        <v>1294</v>
      </c>
      <c r="O844" t="s">
        <v>378</v>
      </c>
      <c r="P844">
        <f>IF(Tabel1[[#This Row],[Beschikte productie per jaar '[MWh']]]&gt;14.25,1,0)</f>
        <v>1</v>
      </c>
      <c r="Q844" s="2" t="str">
        <f>VLOOKUP(Tabel1[[#This Row],[Plaats lokatie]],stadgem,4,0)</f>
        <v>De Wolden</v>
      </c>
    </row>
    <row r="845" spans="1:17" hidden="1" x14ac:dyDescent="0.25">
      <c r="A845" t="s">
        <v>1763</v>
      </c>
      <c r="B845" t="s">
        <v>2168</v>
      </c>
      <c r="C845" t="s">
        <v>371</v>
      </c>
      <c r="D845" t="s">
        <v>1765</v>
      </c>
      <c r="E845" t="s">
        <v>373</v>
      </c>
      <c r="F845" t="s">
        <v>373</v>
      </c>
      <c r="G845" t="s">
        <v>588</v>
      </c>
      <c r="H845" t="s">
        <v>589</v>
      </c>
      <c r="I845" t="s">
        <v>376</v>
      </c>
      <c r="J845" s="33">
        <v>0.15090000000000001</v>
      </c>
      <c r="K845" s="33">
        <v>143.35499999999999</v>
      </c>
      <c r="L845">
        <v>15</v>
      </c>
      <c r="M845">
        <v>195680</v>
      </c>
      <c r="N845" t="s">
        <v>1294</v>
      </c>
      <c r="O845" t="s">
        <v>378</v>
      </c>
      <c r="P845">
        <f>IF(Tabel1[[#This Row],[Beschikte productie per jaar '[MWh']]]&gt;14.25,1,0)</f>
        <v>1</v>
      </c>
      <c r="Q845" s="2" t="str">
        <f>VLOOKUP(Tabel1[[#This Row],[Plaats lokatie]],stadgem,4,0)</f>
        <v>Emmen</v>
      </c>
    </row>
    <row r="846" spans="1:17" hidden="1" x14ac:dyDescent="0.25">
      <c r="A846" t="s">
        <v>1728</v>
      </c>
      <c r="B846" t="s">
        <v>2169</v>
      </c>
      <c r="C846" t="s">
        <v>371</v>
      </c>
      <c r="D846" t="s">
        <v>1730</v>
      </c>
      <c r="E846" t="s">
        <v>2170</v>
      </c>
      <c r="F846" t="s">
        <v>2171</v>
      </c>
      <c r="G846" t="s">
        <v>2172</v>
      </c>
      <c r="H846" t="s">
        <v>589</v>
      </c>
      <c r="I846" t="s">
        <v>376</v>
      </c>
      <c r="J846" s="33">
        <v>2.85</v>
      </c>
      <c r="K846" s="33">
        <v>2707.5</v>
      </c>
      <c r="L846">
        <v>15</v>
      </c>
      <c r="M846">
        <v>3370838</v>
      </c>
      <c r="N846" t="s">
        <v>1294</v>
      </c>
      <c r="O846" t="s">
        <v>1513</v>
      </c>
      <c r="P846">
        <f>IF(Tabel1[[#This Row],[Beschikte productie per jaar '[MWh']]]&gt;14.25,1,0)</f>
        <v>1</v>
      </c>
      <c r="Q846" s="2" t="str">
        <f>VLOOKUP(Tabel1[[#This Row],[Plaats lokatie]],stadgem,4,0)</f>
        <v>Emmen</v>
      </c>
    </row>
    <row r="847" spans="1:17" hidden="1" x14ac:dyDescent="0.25">
      <c r="A847" t="s">
        <v>1728</v>
      </c>
      <c r="B847" t="s">
        <v>2173</v>
      </c>
      <c r="C847" t="s">
        <v>371</v>
      </c>
      <c r="D847" t="s">
        <v>1730</v>
      </c>
      <c r="E847" t="s">
        <v>1759</v>
      </c>
      <c r="F847" t="s">
        <v>2174</v>
      </c>
      <c r="G847" t="s">
        <v>2175</v>
      </c>
      <c r="H847" t="s">
        <v>428</v>
      </c>
      <c r="I847" t="s">
        <v>376</v>
      </c>
      <c r="J847" s="33">
        <v>0.35599999999999998</v>
      </c>
      <c r="K847" s="33">
        <v>338.2</v>
      </c>
      <c r="L847">
        <v>15</v>
      </c>
      <c r="M847">
        <v>492081</v>
      </c>
      <c r="N847" t="s">
        <v>1294</v>
      </c>
      <c r="O847" t="s">
        <v>1513</v>
      </c>
      <c r="P847">
        <f>IF(Tabel1[[#This Row],[Beschikte productie per jaar '[MWh']]]&gt;14.25,1,0)</f>
        <v>1</v>
      </c>
      <c r="Q847" s="2" t="str">
        <f>VLOOKUP(Tabel1[[#This Row],[Plaats lokatie]],stadgem,4,0)</f>
        <v>Emmen</v>
      </c>
    </row>
    <row r="848" spans="1:17" hidden="1" x14ac:dyDescent="0.25">
      <c r="A848" t="s">
        <v>1728</v>
      </c>
      <c r="B848" t="s">
        <v>2176</v>
      </c>
      <c r="C848" t="s">
        <v>371</v>
      </c>
      <c r="D848" t="s">
        <v>1730</v>
      </c>
      <c r="E848" t="s">
        <v>1588</v>
      </c>
      <c r="F848" t="s">
        <v>2177</v>
      </c>
      <c r="G848" t="s">
        <v>1675</v>
      </c>
      <c r="H848" t="s">
        <v>401</v>
      </c>
      <c r="I848" t="s">
        <v>376</v>
      </c>
      <c r="J848" s="33">
        <v>0.17063999999999999</v>
      </c>
      <c r="K848" s="33">
        <v>162.108</v>
      </c>
      <c r="L848">
        <v>15</v>
      </c>
      <c r="M848">
        <v>204257</v>
      </c>
      <c r="N848" t="s">
        <v>1294</v>
      </c>
      <c r="O848" t="s">
        <v>1513</v>
      </c>
      <c r="P848">
        <f>IF(Tabel1[[#This Row],[Beschikte productie per jaar '[MWh']]]&gt;14.25,1,0)</f>
        <v>1</v>
      </c>
      <c r="Q848" s="2" t="str">
        <f>VLOOKUP(Tabel1[[#This Row],[Plaats lokatie]],stadgem,4,0)</f>
        <v>Assen</v>
      </c>
    </row>
    <row r="849" spans="1:17" hidden="1" x14ac:dyDescent="0.25">
      <c r="A849" t="s">
        <v>1728</v>
      </c>
      <c r="B849" t="s">
        <v>2178</v>
      </c>
      <c r="C849" t="s">
        <v>371</v>
      </c>
      <c r="D849" t="s">
        <v>1730</v>
      </c>
      <c r="E849" t="s">
        <v>1899</v>
      </c>
      <c r="F849" t="s">
        <v>2179</v>
      </c>
      <c r="G849" t="s">
        <v>1918</v>
      </c>
      <c r="H849" t="s">
        <v>389</v>
      </c>
      <c r="I849" t="s">
        <v>376</v>
      </c>
      <c r="J849" s="33">
        <v>0.13600000000000001</v>
      </c>
      <c r="K849" s="33">
        <v>129.19999999999999</v>
      </c>
      <c r="L849">
        <v>15</v>
      </c>
      <c r="M849">
        <v>143412</v>
      </c>
      <c r="N849" t="s">
        <v>1294</v>
      </c>
      <c r="O849" t="s">
        <v>1513</v>
      </c>
      <c r="P849">
        <f>IF(Tabel1[[#This Row],[Beschikte productie per jaar '[MWh']]]&gt;14.25,1,0)</f>
        <v>1</v>
      </c>
      <c r="Q849" s="2" t="str">
        <f>VLOOKUP(Tabel1[[#This Row],[Plaats lokatie]],stadgem,4,0)</f>
        <v>Emmen</v>
      </c>
    </row>
    <row r="850" spans="1:17" hidden="1" x14ac:dyDescent="0.25">
      <c r="A850" t="s">
        <v>1728</v>
      </c>
      <c r="B850" t="s">
        <v>2180</v>
      </c>
      <c r="C850" t="s">
        <v>371</v>
      </c>
      <c r="D850" t="s">
        <v>1730</v>
      </c>
      <c r="E850" t="s">
        <v>373</v>
      </c>
      <c r="F850" t="s">
        <v>373</v>
      </c>
      <c r="G850" t="s">
        <v>659</v>
      </c>
      <c r="H850" t="s">
        <v>660</v>
      </c>
      <c r="I850" t="s">
        <v>376</v>
      </c>
      <c r="J850" s="33">
        <v>0.32500000000000001</v>
      </c>
      <c r="K850" s="33">
        <v>308.75</v>
      </c>
      <c r="L850">
        <v>15</v>
      </c>
      <c r="M850">
        <v>453863</v>
      </c>
      <c r="N850" t="s">
        <v>1294</v>
      </c>
      <c r="O850" t="s">
        <v>378</v>
      </c>
      <c r="P850">
        <f>IF(Tabel1[[#This Row],[Beschikte productie per jaar '[MWh']]]&gt;14.25,1,0)</f>
        <v>1</v>
      </c>
      <c r="Q850" s="2" t="str">
        <f>VLOOKUP(Tabel1[[#This Row],[Plaats lokatie]],stadgem,4,0)</f>
        <v>Aa en Hunze</v>
      </c>
    </row>
    <row r="851" spans="1:17" hidden="1" x14ac:dyDescent="0.25">
      <c r="A851" t="s">
        <v>1728</v>
      </c>
      <c r="B851" t="s">
        <v>2181</v>
      </c>
      <c r="C851" t="s">
        <v>371</v>
      </c>
      <c r="D851" t="s">
        <v>1730</v>
      </c>
      <c r="E851" t="s">
        <v>2182</v>
      </c>
      <c r="F851" t="s">
        <v>2183</v>
      </c>
      <c r="G851" t="s">
        <v>2184</v>
      </c>
      <c r="H851" t="s">
        <v>397</v>
      </c>
      <c r="I851" t="s">
        <v>376</v>
      </c>
      <c r="J851" s="33">
        <v>0.12</v>
      </c>
      <c r="K851" s="33">
        <v>110.83333333333333</v>
      </c>
      <c r="L851">
        <v>15</v>
      </c>
      <c r="M851">
        <v>107730</v>
      </c>
      <c r="N851" t="s">
        <v>1294</v>
      </c>
      <c r="O851" t="s">
        <v>378</v>
      </c>
      <c r="P851">
        <f>IF(Tabel1[[#This Row],[Beschikte productie per jaar '[MWh']]]&gt;14.25,1,0)</f>
        <v>1</v>
      </c>
      <c r="Q851" s="2" t="str">
        <f>VLOOKUP(Tabel1[[#This Row],[Plaats lokatie]],stadgem,4,0)</f>
        <v>Meppel</v>
      </c>
    </row>
    <row r="852" spans="1:17" hidden="1" x14ac:dyDescent="0.25">
      <c r="A852" t="s">
        <v>1728</v>
      </c>
      <c r="B852" t="s">
        <v>2185</v>
      </c>
      <c r="C852" t="s">
        <v>371</v>
      </c>
      <c r="D852" t="s">
        <v>1730</v>
      </c>
      <c r="E852" t="s">
        <v>2186</v>
      </c>
      <c r="F852" t="s">
        <v>2187</v>
      </c>
      <c r="G852" t="s">
        <v>2188</v>
      </c>
      <c r="H852" t="s">
        <v>397</v>
      </c>
      <c r="I852" t="s">
        <v>376</v>
      </c>
      <c r="J852" s="33">
        <v>0.28999999999999998</v>
      </c>
      <c r="K852" s="33">
        <v>275.5</v>
      </c>
      <c r="L852">
        <v>15</v>
      </c>
      <c r="M852">
        <v>301673</v>
      </c>
      <c r="N852" t="s">
        <v>1294</v>
      </c>
      <c r="O852" t="s">
        <v>378</v>
      </c>
      <c r="P852">
        <f>IF(Tabel1[[#This Row],[Beschikte productie per jaar '[MWh']]]&gt;14.25,1,0)</f>
        <v>1</v>
      </c>
      <c r="Q852" s="2" t="str">
        <f>VLOOKUP(Tabel1[[#This Row],[Plaats lokatie]],stadgem,4,0)</f>
        <v>Meppel</v>
      </c>
    </row>
    <row r="853" spans="1:17" hidden="1" x14ac:dyDescent="0.25">
      <c r="A853" t="s">
        <v>1728</v>
      </c>
      <c r="B853" t="s">
        <v>2189</v>
      </c>
      <c r="C853" t="s">
        <v>371</v>
      </c>
      <c r="D853" t="s">
        <v>1730</v>
      </c>
      <c r="E853" t="s">
        <v>373</v>
      </c>
      <c r="F853" t="s">
        <v>373</v>
      </c>
      <c r="G853" t="s">
        <v>910</v>
      </c>
      <c r="H853" t="s">
        <v>911</v>
      </c>
      <c r="I853" t="s">
        <v>376</v>
      </c>
      <c r="J853" s="33">
        <v>8.5000000000000006E-2</v>
      </c>
      <c r="K853" s="33">
        <v>79.852799999999988</v>
      </c>
      <c r="L853">
        <v>15</v>
      </c>
      <c r="M853">
        <v>119914</v>
      </c>
      <c r="N853" t="s">
        <v>1294</v>
      </c>
      <c r="O853" t="s">
        <v>378</v>
      </c>
      <c r="P853">
        <f>IF(Tabel1[[#This Row],[Beschikte productie per jaar '[MWh']]]&gt;14.25,1,0)</f>
        <v>1</v>
      </c>
      <c r="Q853" s="2" t="str">
        <f>VLOOKUP(Tabel1[[#This Row],[Plaats lokatie]],stadgem,4,0)</f>
        <v>De Wolden</v>
      </c>
    </row>
    <row r="854" spans="1:17" hidden="1" x14ac:dyDescent="0.25">
      <c r="A854" t="s">
        <v>1728</v>
      </c>
      <c r="B854" t="s">
        <v>2190</v>
      </c>
      <c r="C854" t="s">
        <v>371</v>
      </c>
      <c r="D854" t="s">
        <v>1730</v>
      </c>
      <c r="E854" t="s">
        <v>373</v>
      </c>
      <c r="F854" t="s">
        <v>373</v>
      </c>
      <c r="G854" t="s">
        <v>723</v>
      </c>
      <c r="H854" t="s">
        <v>724</v>
      </c>
      <c r="I854" t="s">
        <v>376</v>
      </c>
      <c r="J854" s="33">
        <v>0.25700000000000001</v>
      </c>
      <c r="K854" s="33">
        <v>244.15</v>
      </c>
      <c r="L854">
        <v>15</v>
      </c>
      <c r="M854">
        <v>355239</v>
      </c>
      <c r="N854" t="s">
        <v>1294</v>
      </c>
      <c r="O854" t="s">
        <v>378</v>
      </c>
      <c r="P854">
        <f>IF(Tabel1[[#This Row],[Beschikte productie per jaar '[MWh']]]&gt;14.25,1,0)</f>
        <v>1</v>
      </c>
      <c r="Q854" s="2" t="str">
        <f>VLOOKUP(Tabel1[[#This Row],[Plaats lokatie]],stadgem,4,0)</f>
        <v>Coevorden</v>
      </c>
    </row>
    <row r="855" spans="1:17" hidden="1" x14ac:dyDescent="0.25">
      <c r="A855" t="s">
        <v>1763</v>
      </c>
      <c r="B855" t="s">
        <v>2191</v>
      </c>
      <c r="C855" t="s">
        <v>371</v>
      </c>
      <c r="D855" t="s">
        <v>1778</v>
      </c>
      <c r="E855" t="s">
        <v>2192</v>
      </c>
      <c r="F855" t="s">
        <v>2193</v>
      </c>
      <c r="G855" t="s">
        <v>2194</v>
      </c>
      <c r="H855" t="s">
        <v>389</v>
      </c>
      <c r="I855" t="s">
        <v>376</v>
      </c>
      <c r="J855" s="33">
        <v>1.512</v>
      </c>
      <c r="K855" s="33">
        <v>1436.4</v>
      </c>
      <c r="L855">
        <v>15</v>
      </c>
      <c r="M855">
        <v>1788318</v>
      </c>
      <c r="N855" t="s">
        <v>1294</v>
      </c>
      <c r="O855" t="s">
        <v>1513</v>
      </c>
      <c r="P855">
        <f>IF(Tabel1[[#This Row],[Beschikte productie per jaar '[MWh']]]&gt;14.25,1,0)</f>
        <v>1</v>
      </c>
      <c r="Q855" s="2" t="str">
        <f>VLOOKUP(Tabel1[[#This Row],[Plaats lokatie]],stadgem,4,0)</f>
        <v>Emmen</v>
      </c>
    </row>
    <row r="856" spans="1:17" x14ac:dyDescent="0.25">
      <c r="A856" t="s">
        <v>1728</v>
      </c>
      <c r="B856" t="s">
        <v>2195</v>
      </c>
      <c r="C856" t="s">
        <v>371</v>
      </c>
      <c r="D856" t="s">
        <v>1730</v>
      </c>
      <c r="E856" t="s">
        <v>2196</v>
      </c>
      <c r="F856" t="s">
        <v>2197</v>
      </c>
      <c r="G856" t="s">
        <v>2198</v>
      </c>
      <c r="H856" t="s">
        <v>740</v>
      </c>
      <c r="I856" t="s">
        <v>376</v>
      </c>
      <c r="J856" s="33">
        <v>0.04</v>
      </c>
      <c r="K856" s="33">
        <v>38</v>
      </c>
      <c r="L856">
        <v>15</v>
      </c>
      <c r="M856">
        <v>47880</v>
      </c>
      <c r="N856" t="s">
        <v>1294</v>
      </c>
      <c r="O856" t="s">
        <v>378</v>
      </c>
      <c r="P856">
        <f>IF(Tabel1[[#This Row],[Beschikte productie per jaar '[MWh']]]&gt;14.25,1,0)</f>
        <v>1</v>
      </c>
      <c r="Q856" s="2" t="str">
        <f>VLOOKUP(Tabel1[[#This Row],[Plaats lokatie]],stadgem,4,0)</f>
        <v>Tynaarlo</v>
      </c>
    </row>
    <row r="857" spans="1:17" hidden="1" x14ac:dyDescent="0.25">
      <c r="A857" t="s">
        <v>1728</v>
      </c>
      <c r="B857" t="s">
        <v>2199</v>
      </c>
      <c r="C857" t="s">
        <v>371</v>
      </c>
      <c r="D857" t="s">
        <v>1730</v>
      </c>
      <c r="E857" t="s">
        <v>373</v>
      </c>
      <c r="F857" t="s">
        <v>373</v>
      </c>
      <c r="G857" t="s">
        <v>1445</v>
      </c>
      <c r="H857" t="s">
        <v>1446</v>
      </c>
      <c r="I857" t="s">
        <v>376</v>
      </c>
      <c r="J857" s="33">
        <v>0.2</v>
      </c>
      <c r="K857" s="33">
        <v>190</v>
      </c>
      <c r="L857">
        <v>15</v>
      </c>
      <c r="M857">
        <v>236550</v>
      </c>
      <c r="N857" t="s">
        <v>1294</v>
      </c>
      <c r="O857" t="s">
        <v>378</v>
      </c>
      <c r="P857">
        <f>IF(Tabel1[[#This Row],[Beschikte productie per jaar '[MWh']]]&gt;14.25,1,0)</f>
        <v>1</v>
      </c>
      <c r="Q857" s="2" t="str">
        <f>VLOOKUP(Tabel1[[#This Row],[Plaats lokatie]],stadgem,4,0)</f>
        <v>De Wolden</v>
      </c>
    </row>
    <row r="858" spans="1:17" x14ac:dyDescent="0.25">
      <c r="A858" t="s">
        <v>1728</v>
      </c>
      <c r="B858" t="s">
        <v>2200</v>
      </c>
      <c r="C858" t="s">
        <v>371</v>
      </c>
      <c r="D858" t="s">
        <v>1730</v>
      </c>
      <c r="E858" t="s">
        <v>2076</v>
      </c>
      <c r="F858" t="s">
        <v>1739</v>
      </c>
      <c r="G858" t="s">
        <v>1740</v>
      </c>
      <c r="H858" t="s">
        <v>419</v>
      </c>
      <c r="I858" t="s">
        <v>376</v>
      </c>
      <c r="J858" s="33">
        <v>0.1</v>
      </c>
      <c r="K858" s="33">
        <v>95</v>
      </c>
      <c r="L858">
        <v>15</v>
      </c>
      <c r="M858">
        <v>116850</v>
      </c>
      <c r="N858" t="s">
        <v>1294</v>
      </c>
      <c r="O858" t="s">
        <v>378</v>
      </c>
      <c r="P858">
        <f>IF(Tabel1[[#This Row],[Beschikte productie per jaar '[MWh']]]&gt;14.25,1,0)</f>
        <v>1</v>
      </c>
      <c r="Q858" s="2" t="str">
        <f>VLOOKUP(Tabel1[[#This Row],[Plaats lokatie]],stadgem,4,0)</f>
        <v>Tynaarlo</v>
      </c>
    </row>
    <row r="859" spans="1:17" hidden="1" x14ac:dyDescent="0.25">
      <c r="A859" t="s">
        <v>1763</v>
      </c>
      <c r="B859" t="s">
        <v>2201</v>
      </c>
      <c r="C859" t="s">
        <v>371</v>
      </c>
      <c r="D859" t="s">
        <v>1765</v>
      </c>
      <c r="E859" t="s">
        <v>2202</v>
      </c>
      <c r="F859" t="s">
        <v>2203</v>
      </c>
      <c r="G859" t="s">
        <v>2204</v>
      </c>
      <c r="H859" t="s">
        <v>393</v>
      </c>
      <c r="I859" t="s">
        <v>376</v>
      </c>
      <c r="J859" s="33">
        <v>2.5000000000000001E-2</v>
      </c>
      <c r="K859" s="33">
        <v>23.75</v>
      </c>
      <c r="L859">
        <v>15</v>
      </c>
      <c r="M859">
        <v>26363</v>
      </c>
      <c r="N859" t="s">
        <v>1294</v>
      </c>
      <c r="O859" t="s">
        <v>378</v>
      </c>
      <c r="P859">
        <f>IF(Tabel1[[#This Row],[Beschikte productie per jaar '[MWh']]]&gt;14.25,1,0)</f>
        <v>1</v>
      </c>
      <c r="Q859" s="2" t="str">
        <f>VLOOKUP(Tabel1[[#This Row],[Plaats lokatie]],stadgem,4,0)</f>
        <v>Emmen</v>
      </c>
    </row>
    <row r="860" spans="1:17" hidden="1" x14ac:dyDescent="0.25">
      <c r="A860" t="s">
        <v>1763</v>
      </c>
      <c r="B860" t="s">
        <v>2205</v>
      </c>
      <c r="C860" t="s">
        <v>371</v>
      </c>
      <c r="D860" t="s">
        <v>1765</v>
      </c>
      <c r="E860" t="s">
        <v>373</v>
      </c>
      <c r="F860" t="s">
        <v>373</v>
      </c>
      <c r="G860" t="s">
        <v>527</v>
      </c>
      <c r="H860" t="s">
        <v>401</v>
      </c>
      <c r="I860" t="s">
        <v>376</v>
      </c>
      <c r="J860" s="33">
        <v>2.7E-2</v>
      </c>
      <c r="K860" s="33">
        <v>25.65</v>
      </c>
      <c r="L860">
        <v>15</v>
      </c>
      <c r="M860">
        <v>24624</v>
      </c>
      <c r="N860" t="s">
        <v>1294</v>
      </c>
      <c r="O860" t="s">
        <v>1513</v>
      </c>
      <c r="P860">
        <f>IF(Tabel1[[#This Row],[Beschikte productie per jaar '[MWh']]]&gt;14.25,1,0)</f>
        <v>1</v>
      </c>
      <c r="Q860" s="2" t="str">
        <f>VLOOKUP(Tabel1[[#This Row],[Plaats lokatie]],stadgem,4,0)</f>
        <v>Assen</v>
      </c>
    </row>
    <row r="861" spans="1:17" hidden="1" x14ac:dyDescent="0.25">
      <c r="A861" t="s">
        <v>1728</v>
      </c>
      <c r="B861" t="s">
        <v>2206</v>
      </c>
      <c r="C861" t="s">
        <v>371</v>
      </c>
      <c r="D861" t="s">
        <v>1730</v>
      </c>
      <c r="E861" t="s">
        <v>2207</v>
      </c>
      <c r="F861" t="s">
        <v>2208</v>
      </c>
      <c r="G861" t="s">
        <v>2209</v>
      </c>
      <c r="H861" t="s">
        <v>416</v>
      </c>
      <c r="I861" t="s">
        <v>376</v>
      </c>
      <c r="J861" s="33">
        <v>0.2</v>
      </c>
      <c r="K861" s="33">
        <v>190</v>
      </c>
      <c r="L861">
        <v>15</v>
      </c>
      <c r="M861">
        <v>210900</v>
      </c>
      <c r="N861" t="s">
        <v>1294</v>
      </c>
      <c r="O861" t="s">
        <v>1513</v>
      </c>
      <c r="P861">
        <f>IF(Tabel1[[#This Row],[Beschikte productie per jaar '[MWh']]]&gt;14.25,1,0)</f>
        <v>1</v>
      </c>
      <c r="Q861" s="2" t="str">
        <f>VLOOKUP(Tabel1[[#This Row],[Plaats lokatie]],stadgem,4,0)</f>
        <v>Midden-Drenthe</v>
      </c>
    </row>
    <row r="862" spans="1:17" hidden="1" x14ac:dyDescent="0.25">
      <c r="A862" t="s">
        <v>1728</v>
      </c>
      <c r="B862" t="s">
        <v>69</v>
      </c>
      <c r="C862" t="s">
        <v>371</v>
      </c>
      <c r="D862" t="s">
        <v>1730</v>
      </c>
      <c r="E862" t="s">
        <v>2210</v>
      </c>
      <c r="F862" t="s">
        <v>2211</v>
      </c>
      <c r="G862" t="s">
        <v>2212</v>
      </c>
      <c r="H862" t="s">
        <v>696</v>
      </c>
      <c r="I862" t="s">
        <v>376</v>
      </c>
      <c r="J862" s="33">
        <v>11.88222</v>
      </c>
      <c r="K862" s="33">
        <v>11288.109</v>
      </c>
      <c r="L862">
        <v>15</v>
      </c>
      <c r="M862">
        <v>16424199</v>
      </c>
      <c r="N862" t="s">
        <v>1501</v>
      </c>
      <c r="O862" t="s">
        <v>378</v>
      </c>
      <c r="P862">
        <f>IF(Tabel1[[#This Row],[Beschikte productie per jaar '[MWh']]]&gt;14.25,1,0)</f>
        <v>1</v>
      </c>
      <c r="Q862" s="2" t="str">
        <f>VLOOKUP(Tabel1[[#This Row],[Plaats lokatie]],stadgem,4,0)</f>
        <v>Emmen</v>
      </c>
    </row>
    <row r="863" spans="1:17" hidden="1" x14ac:dyDescent="0.25">
      <c r="A863" t="s">
        <v>1763</v>
      </c>
      <c r="B863" t="s">
        <v>2213</v>
      </c>
      <c r="C863" t="s">
        <v>371</v>
      </c>
      <c r="D863" t="s">
        <v>1765</v>
      </c>
      <c r="E863" t="s">
        <v>2214</v>
      </c>
      <c r="F863" t="s">
        <v>2215</v>
      </c>
      <c r="G863" t="s">
        <v>2216</v>
      </c>
      <c r="H863" t="s">
        <v>736</v>
      </c>
      <c r="I863" t="s">
        <v>376</v>
      </c>
      <c r="J863" s="33">
        <v>0.38</v>
      </c>
      <c r="K863" s="33">
        <v>361</v>
      </c>
      <c r="L863">
        <v>15</v>
      </c>
      <c r="M863">
        <v>481935</v>
      </c>
      <c r="N863" t="s">
        <v>1294</v>
      </c>
      <c r="O863" t="s">
        <v>1513</v>
      </c>
      <c r="P863">
        <f>IF(Tabel1[[#This Row],[Beschikte productie per jaar '[MWh']]]&gt;14.25,1,0)</f>
        <v>1</v>
      </c>
      <c r="Q863" s="2" t="str">
        <f>VLOOKUP(Tabel1[[#This Row],[Plaats lokatie]],stadgem,4,0)</f>
        <v>Emmen</v>
      </c>
    </row>
    <row r="864" spans="1:17" hidden="1" x14ac:dyDescent="0.25">
      <c r="A864" t="s">
        <v>1728</v>
      </c>
      <c r="B864" t="s">
        <v>2217</v>
      </c>
      <c r="C864" t="s">
        <v>371</v>
      </c>
      <c r="D864" t="s">
        <v>1730</v>
      </c>
      <c r="E864" t="s">
        <v>373</v>
      </c>
      <c r="F864" t="s">
        <v>373</v>
      </c>
      <c r="G864" t="s">
        <v>1029</v>
      </c>
      <c r="H864" t="s">
        <v>1030</v>
      </c>
      <c r="I864" t="s">
        <v>376</v>
      </c>
      <c r="J864" s="33">
        <v>0.19</v>
      </c>
      <c r="K864" s="33">
        <v>180.5</v>
      </c>
      <c r="L864">
        <v>15</v>
      </c>
      <c r="M864">
        <v>222015</v>
      </c>
      <c r="N864" t="s">
        <v>1294</v>
      </c>
      <c r="O864" t="s">
        <v>378</v>
      </c>
      <c r="P864">
        <f>IF(Tabel1[[#This Row],[Beschikte productie per jaar '[MWh']]]&gt;14.25,1,0)</f>
        <v>1</v>
      </c>
      <c r="Q864" s="2" t="str">
        <f>VLOOKUP(Tabel1[[#This Row],[Plaats lokatie]],stadgem,4,0)</f>
        <v>Emmen</v>
      </c>
    </row>
    <row r="865" spans="1:17" hidden="1" x14ac:dyDescent="0.25">
      <c r="A865" t="s">
        <v>1763</v>
      </c>
      <c r="B865" t="s">
        <v>2218</v>
      </c>
      <c r="C865" t="s">
        <v>371</v>
      </c>
      <c r="D865" t="s">
        <v>1765</v>
      </c>
      <c r="E865" t="s">
        <v>373</v>
      </c>
      <c r="F865" t="s">
        <v>373</v>
      </c>
      <c r="G865" t="s">
        <v>1085</v>
      </c>
      <c r="H865" t="s">
        <v>1035</v>
      </c>
      <c r="I865" t="s">
        <v>376</v>
      </c>
      <c r="J865" s="33">
        <v>1.4999999999999999E-2</v>
      </c>
      <c r="K865" s="33">
        <v>14.25</v>
      </c>
      <c r="L865">
        <v>15</v>
      </c>
      <c r="M865">
        <v>15818</v>
      </c>
      <c r="N865" t="s">
        <v>1294</v>
      </c>
      <c r="O865" t="s">
        <v>1513</v>
      </c>
      <c r="P865">
        <f>IF(Tabel1[[#This Row],[Beschikte productie per jaar '[MWh']]]&gt;14.25,1,0)</f>
        <v>0</v>
      </c>
      <c r="Q865" s="2" t="str">
        <f>VLOOKUP(Tabel1[[#This Row],[Plaats lokatie]],stadgem,4,0)</f>
        <v>Coevorden</v>
      </c>
    </row>
    <row r="866" spans="1:17" hidden="1" x14ac:dyDescent="0.25">
      <c r="A866" t="s">
        <v>1763</v>
      </c>
      <c r="B866" t="s">
        <v>2219</v>
      </c>
      <c r="C866" t="s">
        <v>371</v>
      </c>
      <c r="D866" t="s">
        <v>1765</v>
      </c>
      <c r="E866" t="s">
        <v>2220</v>
      </c>
      <c r="F866" t="s">
        <v>2221</v>
      </c>
      <c r="G866" t="s">
        <v>2222</v>
      </c>
      <c r="H866" t="s">
        <v>389</v>
      </c>
      <c r="I866" t="s">
        <v>376</v>
      </c>
      <c r="J866" s="33">
        <v>9.1999999999999998E-2</v>
      </c>
      <c r="K866" s="33">
        <v>87.4</v>
      </c>
      <c r="L866">
        <v>15</v>
      </c>
      <c r="M866">
        <v>82593</v>
      </c>
      <c r="N866" t="s">
        <v>1294</v>
      </c>
      <c r="O866" t="s">
        <v>378</v>
      </c>
      <c r="P866">
        <f>IF(Tabel1[[#This Row],[Beschikte productie per jaar '[MWh']]]&gt;14.25,1,0)</f>
        <v>1</v>
      </c>
      <c r="Q866" s="2" t="str">
        <f>VLOOKUP(Tabel1[[#This Row],[Plaats lokatie]],stadgem,4,0)</f>
        <v>Emmen</v>
      </c>
    </row>
    <row r="867" spans="1:17" hidden="1" x14ac:dyDescent="0.25">
      <c r="A867" t="s">
        <v>1728</v>
      </c>
      <c r="B867" t="s">
        <v>2223</v>
      </c>
      <c r="C867" t="s">
        <v>371</v>
      </c>
      <c r="D867" t="s">
        <v>1730</v>
      </c>
      <c r="E867" t="s">
        <v>2224</v>
      </c>
      <c r="F867" t="s">
        <v>2225</v>
      </c>
      <c r="G867" t="s">
        <v>2226</v>
      </c>
      <c r="H867" t="s">
        <v>770</v>
      </c>
      <c r="I867" t="s">
        <v>376</v>
      </c>
      <c r="J867" s="33">
        <v>0.16500000000000001</v>
      </c>
      <c r="K867" s="33">
        <v>156.75</v>
      </c>
      <c r="L867">
        <v>15</v>
      </c>
      <c r="M867">
        <v>206910</v>
      </c>
      <c r="N867" t="s">
        <v>1294</v>
      </c>
      <c r="O867" t="s">
        <v>378</v>
      </c>
      <c r="P867">
        <f>IF(Tabel1[[#This Row],[Beschikte productie per jaar '[MWh']]]&gt;14.25,1,0)</f>
        <v>1</v>
      </c>
      <c r="Q867" s="2" t="str">
        <f>VLOOKUP(Tabel1[[#This Row],[Plaats lokatie]],stadgem,4,0)</f>
        <v>Coevorden</v>
      </c>
    </row>
    <row r="868" spans="1:17" hidden="1" x14ac:dyDescent="0.25">
      <c r="A868" t="s">
        <v>1763</v>
      </c>
      <c r="B868" t="s">
        <v>2227</v>
      </c>
      <c r="C868" t="s">
        <v>371</v>
      </c>
      <c r="D868" t="s">
        <v>1765</v>
      </c>
      <c r="E868" t="s">
        <v>373</v>
      </c>
      <c r="F868" t="s">
        <v>373</v>
      </c>
      <c r="G868" t="s">
        <v>2117</v>
      </c>
      <c r="H868" t="s">
        <v>2118</v>
      </c>
      <c r="I868" t="s">
        <v>376</v>
      </c>
      <c r="J868" s="33">
        <v>0.2</v>
      </c>
      <c r="K868" s="33">
        <v>190</v>
      </c>
      <c r="L868">
        <v>15</v>
      </c>
      <c r="M868">
        <v>259350</v>
      </c>
      <c r="N868" t="s">
        <v>1294</v>
      </c>
      <c r="O868" t="s">
        <v>378</v>
      </c>
      <c r="P868">
        <f>IF(Tabel1[[#This Row],[Beschikte productie per jaar '[MWh']]]&gt;14.25,1,0)</f>
        <v>1</v>
      </c>
      <c r="Q868" s="2" t="str">
        <f>VLOOKUP(Tabel1[[#This Row],[Plaats lokatie]],stadgem,4,0)</f>
        <v>Assen</v>
      </c>
    </row>
    <row r="869" spans="1:17" hidden="1" x14ac:dyDescent="0.25">
      <c r="A869" t="s">
        <v>1728</v>
      </c>
      <c r="B869" t="s">
        <v>2228</v>
      </c>
      <c r="C869" t="s">
        <v>371</v>
      </c>
      <c r="D869" t="s">
        <v>1730</v>
      </c>
      <c r="E869" t="s">
        <v>373</v>
      </c>
      <c r="F869" t="s">
        <v>373</v>
      </c>
      <c r="G869" t="s">
        <v>542</v>
      </c>
      <c r="H869" t="s">
        <v>543</v>
      </c>
      <c r="I869" t="s">
        <v>376</v>
      </c>
      <c r="J869" s="33">
        <v>0.159</v>
      </c>
      <c r="K869" s="33">
        <v>151.05000000000001</v>
      </c>
      <c r="L869">
        <v>15</v>
      </c>
      <c r="M869">
        <v>190323</v>
      </c>
      <c r="N869" t="s">
        <v>1294</v>
      </c>
      <c r="O869" t="s">
        <v>378</v>
      </c>
      <c r="P869">
        <f>IF(Tabel1[[#This Row],[Beschikte productie per jaar '[MWh']]]&gt;14.25,1,0)</f>
        <v>1</v>
      </c>
      <c r="Q869" s="2" t="str">
        <f>VLOOKUP(Tabel1[[#This Row],[Plaats lokatie]],stadgem,4,0)</f>
        <v>Emmen</v>
      </c>
    </row>
    <row r="870" spans="1:17" hidden="1" x14ac:dyDescent="0.25">
      <c r="A870" t="s">
        <v>1763</v>
      </c>
      <c r="B870" t="s">
        <v>2229</v>
      </c>
      <c r="C870" t="s">
        <v>371</v>
      </c>
      <c r="D870" t="s">
        <v>1765</v>
      </c>
      <c r="E870" t="s">
        <v>2230</v>
      </c>
      <c r="F870" t="s">
        <v>2231</v>
      </c>
      <c r="G870" t="s">
        <v>2112</v>
      </c>
      <c r="H870" t="s">
        <v>401</v>
      </c>
      <c r="I870" t="s">
        <v>376</v>
      </c>
      <c r="J870" s="33">
        <v>2.7E-2</v>
      </c>
      <c r="K870" s="33">
        <v>25.65</v>
      </c>
      <c r="L870">
        <v>15</v>
      </c>
      <c r="M870">
        <v>24624</v>
      </c>
      <c r="N870" t="s">
        <v>1294</v>
      </c>
      <c r="O870" t="s">
        <v>1513</v>
      </c>
      <c r="P870">
        <f>IF(Tabel1[[#This Row],[Beschikte productie per jaar '[MWh']]]&gt;14.25,1,0)</f>
        <v>1</v>
      </c>
      <c r="Q870" s="2" t="str">
        <f>VLOOKUP(Tabel1[[#This Row],[Plaats lokatie]],stadgem,4,0)</f>
        <v>Assen</v>
      </c>
    </row>
    <row r="871" spans="1:17" hidden="1" x14ac:dyDescent="0.25">
      <c r="A871" t="s">
        <v>1763</v>
      </c>
      <c r="B871" t="s">
        <v>2232</v>
      </c>
      <c r="C871" t="s">
        <v>1225</v>
      </c>
      <c r="D871" t="s">
        <v>1749</v>
      </c>
      <c r="E871" t="s">
        <v>2233</v>
      </c>
      <c r="F871" t="s">
        <v>2234</v>
      </c>
      <c r="G871" t="s">
        <v>2235</v>
      </c>
      <c r="H871" t="s">
        <v>397</v>
      </c>
      <c r="I871" t="s">
        <v>376</v>
      </c>
      <c r="J871" s="33">
        <v>0.998</v>
      </c>
      <c r="K871" s="33">
        <v>2994</v>
      </c>
      <c r="L871">
        <v>12</v>
      </c>
      <c r="M871">
        <v>970056</v>
      </c>
      <c r="N871" t="s">
        <v>565</v>
      </c>
      <c r="O871" t="s">
        <v>378</v>
      </c>
      <c r="P871">
        <f>IF(Tabel1[[#This Row],[Beschikte productie per jaar '[MWh']]]&gt;14.25,1,0)</f>
        <v>1</v>
      </c>
      <c r="Q871" s="2" t="str">
        <f>VLOOKUP(Tabel1[[#This Row],[Plaats lokatie]],stadgem,4,0)</f>
        <v>Meppel</v>
      </c>
    </row>
    <row r="872" spans="1:17" hidden="1" x14ac:dyDescent="0.25">
      <c r="A872" t="s">
        <v>1728</v>
      </c>
      <c r="B872" t="s">
        <v>2236</v>
      </c>
      <c r="C872" t="s">
        <v>371</v>
      </c>
      <c r="D872" t="s">
        <v>1730</v>
      </c>
      <c r="E872" t="s">
        <v>2237</v>
      </c>
      <c r="F872" t="s">
        <v>2238</v>
      </c>
      <c r="G872" t="s">
        <v>2239</v>
      </c>
      <c r="H872" t="s">
        <v>422</v>
      </c>
      <c r="I872" t="s">
        <v>376</v>
      </c>
      <c r="J872" s="33">
        <v>0.15104999999999999</v>
      </c>
      <c r="K872" s="33">
        <v>143.49799999999999</v>
      </c>
      <c r="L872">
        <v>15</v>
      </c>
      <c r="M872">
        <v>202332</v>
      </c>
      <c r="N872" t="s">
        <v>1294</v>
      </c>
      <c r="O872" t="s">
        <v>378</v>
      </c>
      <c r="P872">
        <f>IF(Tabel1[[#This Row],[Beschikte productie per jaar '[MWh']]]&gt;14.25,1,0)</f>
        <v>1</v>
      </c>
      <c r="Q872" s="2" t="str">
        <f>VLOOKUP(Tabel1[[#This Row],[Plaats lokatie]],stadgem,4,0)</f>
        <v>De Wolden</v>
      </c>
    </row>
    <row r="873" spans="1:17" hidden="1" x14ac:dyDescent="0.25">
      <c r="A873" t="s">
        <v>1728</v>
      </c>
      <c r="B873" t="s">
        <v>2240</v>
      </c>
      <c r="C873" t="s">
        <v>371</v>
      </c>
      <c r="D873" t="s">
        <v>1730</v>
      </c>
      <c r="E873" t="s">
        <v>2241</v>
      </c>
      <c r="F873" t="s">
        <v>2242</v>
      </c>
      <c r="G873" t="s">
        <v>2243</v>
      </c>
      <c r="H873" t="s">
        <v>401</v>
      </c>
      <c r="I873" t="s">
        <v>376</v>
      </c>
      <c r="J873" s="33">
        <v>0.1</v>
      </c>
      <c r="K873" s="33">
        <v>95</v>
      </c>
      <c r="L873">
        <v>15</v>
      </c>
      <c r="M873">
        <v>139650</v>
      </c>
      <c r="N873" t="s">
        <v>1294</v>
      </c>
      <c r="O873" t="s">
        <v>378</v>
      </c>
      <c r="P873">
        <f>IF(Tabel1[[#This Row],[Beschikte productie per jaar '[MWh']]]&gt;14.25,1,0)</f>
        <v>1</v>
      </c>
      <c r="Q873" s="2" t="str">
        <f>VLOOKUP(Tabel1[[#This Row],[Plaats lokatie]],stadgem,4,0)</f>
        <v>Assen</v>
      </c>
    </row>
    <row r="874" spans="1:17" hidden="1" x14ac:dyDescent="0.25">
      <c r="A874" t="s">
        <v>1763</v>
      </c>
      <c r="B874" t="s">
        <v>2244</v>
      </c>
      <c r="C874" t="s">
        <v>1225</v>
      </c>
      <c r="D874" t="s">
        <v>1749</v>
      </c>
      <c r="E874" t="s">
        <v>373</v>
      </c>
      <c r="F874" t="s">
        <v>373</v>
      </c>
      <c r="G874" t="s">
        <v>1915</v>
      </c>
      <c r="H874" t="s">
        <v>1834</v>
      </c>
      <c r="I874" t="s">
        <v>376</v>
      </c>
      <c r="J874" s="33">
        <v>0.5</v>
      </c>
      <c r="K874" s="33">
        <v>1500</v>
      </c>
      <c r="L874">
        <v>12</v>
      </c>
      <c r="M874">
        <v>486000</v>
      </c>
      <c r="N874" t="s">
        <v>565</v>
      </c>
      <c r="O874" t="s">
        <v>1513</v>
      </c>
      <c r="P874">
        <f>IF(Tabel1[[#This Row],[Beschikte productie per jaar '[MWh']]]&gt;14.25,1,0)</f>
        <v>1</v>
      </c>
      <c r="Q874" s="2" t="str">
        <f>VLOOKUP(Tabel1[[#This Row],[Plaats lokatie]],stadgem,4,0)</f>
        <v>Borger-Odoorn</v>
      </c>
    </row>
    <row r="875" spans="1:17" hidden="1" x14ac:dyDescent="0.25">
      <c r="A875" t="s">
        <v>1763</v>
      </c>
      <c r="B875" t="s">
        <v>2245</v>
      </c>
      <c r="C875" t="s">
        <v>371</v>
      </c>
      <c r="D875" t="s">
        <v>1765</v>
      </c>
      <c r="E875" t="s">
        <v>373</v>
      </c>
      <c r="F875" t="s">
        <v>373</v>
      </c>
      <c r="G875" t="s">
        <v>1448</v>
      </c>
      <c r="H875" t="s">
        <v>1449</v>
      </c>
      <c r="I875" t="s">
        <v>376</v>
      </c>
      <c r="J875" s="33">
        <v>0.12</v>
      </c>
      <c r="K875" s="33">
        <v>114</v>
      </c>
      <c r="L875">
        <v>15</v>
      </c>
      <c r="M875">
        <v>140220</v>
      </c>
      <c r="N875" t="s">
        <v>1294</v>
      </c>
      <c r="O875" t="s">
        <v>378</v>
      </c>
      <c r="P875">
        <f>IF(Tabel1[[#This Row],[Beschikte productie per jaar '[MWh']]]&gt;14.25,1,0)</f>
        <v>1</v>
      </c>
      <c r="Q875" s="2" t="str">
        <f>VLOOKUP(Tabel1[[#This Row],[Plaats lokatie]],stadgem,4,0)</f>
        <v>Hoogeveen</v>
      </c>
    </row>
    <row r="876" spans="1:17" hidden="1" x14ac:dyDescent="0.25">
      <c r="A876" t="s">
        <v>1728</v>
      </c>
      <c r="B876" t="s">
        <v>2246</v>
      </c>
      <c r="C876" t="s">
        <v>371</v>
      </c>
      <c r="D876" t="s">
        <v>1730</v>
      </c>
      <c r="E876" t="s">
        <v>373</v>
      </c>
      <c r="F876" t="s">
        <v>373</v>
      </c>
      <c r="G876" t="s">
        <v>847</v>
      </c>
      <c r="H876" t="s">
        <v>511</v>
      </c>
      <c r="I876" t="s">
        <v>376</v>
      </c>
      <c r="J876" s="33">
        <v>1.537E-2</v>
      </c>
      <c r="K876" s="33">
        <v>14.602</v>
      </c>
      <c r="L876">
        <v>15</v>
      </c>
      <c r="M876">
        <v>18180</v>
      </c>
      <c r="N876" t="s">
        <v>1294</v>
      </c>
      <c r="O876" t="s">
        <v>378</v>
      </c>
      <c r="P876">
        <f>IF(Tabel1[[#This Row],[Beschikte productie per jaar '[MWh']]]&gt;14.25,1,0)</f>
        <v>1</v>
      </c>
      <c r="Q876" s="2" t="str">
        <f>VLOOKUP(Tabel1[[#This Row],[Plaats lokatie]],stadgem,4,0)</f>
        <v>Midden-Drenthe</v>
      </c>
    </row>
    <row r="877" spans="1:17" hidden="1" x14ac:dyDescent="0.25">
      <c r="A877" t="s">
        <v>1763</v>
      </c>
      <c r="B877" t="s">
        <v>2247</v>
      </c>
      <c r="C877" t="s">
        <v>371</v>
      </c>
      <c r="D877" t="s">
        <v>1765</v>
      </c>
      <c r="E877" t="s">
        <v>373</v>
      </c>
      <c r="F877" t="s">
        <v>373</v>
      </c>
      <c r="G877" t="s">
        <v>847</v>
      </c>
      <c r="H877" t="s">
        <v>511</v>
      </c>
      <c r="I877" t="s">
        <v>376</v>
      </c>
      <c r="J877" s="33">
        <v>0.192</v>
      </c>
      <c r="K877" s="33">
        <v>182.4</v>
      </c>
      <c r="L877">
        <v>15</v>
      </c>
      <c r="M877">
        <v>246240</v>
      </c>
      <c r="N877" t="s">
        <v>1294</v>
      </c>
      <c r="O877" t="s">
        <v>378</v>
      </c>
      <c r="P877">
        <f>IF(Tabel1[[#This Row],[Beschikte productie per jaar '[MWh']]]&gt;14.25,1,0)</f>
        <v>1</v>
      </c>
      <c r="Q877" s="2" t="str">
        <f>VLOOKUP(Tabel1[[#This Row],[Plaats lokatie]],stadgem,4,0)</f>
        <v>Midden-Drenthe</v>
      </c>
    </row>
    <row r="878" spans="1:17" hidden="1" x14ac:dyDescent="0.25">
      <c r="A878" t="s">
        <v>1763</v>
      </c>
      <c r="B878" t="s">
        <v>2248</v>
      </c>
      <c r="C878" t="s">
        <v>371</v>
      </c>
      <c r="D878" t="s">
        <v>1765</v>
      </c>
      <c r="E878" t="s">
        <v>2249</v>
      </c>
      <c r="F878" t="s">
        <v>2250</v>
      </c>
      <c r="G878" t="s">
        <v>2251</v>
      </c>
      <c r="H878" t="s">
        <v>389</v>
      </c>
      <c r="I878" t="s">
        <v>376</v>
      </c>
      <c r="J878" s="33">
        <v>0.06</v>
      </c>
      <c r="K878" s="33">
        <v>57</v>
      </c>
      <c r="L878">
        <v>15</v>
      </c>
      <c r="M878">
        <v>76095</v>
      </c>
      <c r="N878" t="s">
        <v>1294</v>
      </c>
      <c r="O878" t="s">
        <v>378</v>
      </c>
      <c r="P878">
        <f>IF(Tabel1[[#This Row],[Beschikte productie per jaar '[MWh']]]&gt;14.25,1,0)</f>
        <v>1</v>
      </c>
      <c r="Q878" s="2" t="str">
        <f>VLOOKUP(Tabel1[[#This Row],[Plaats lokatie]],stadgem,4,0)</f>
        <v>Emmen</v>
      </c>
    </row>
    <row r="879" spans="1:17" hidden="1" x14ac:dyDescent="0.25">
      <c r="A879" t="s">
        <v>1728</v>
      </c>
      <c r="B879" t="s">
        <v>2252</v>
      </c>
      <c r="C879" t="s">
        <v>371</v>
      </c>
      <c r="D879" t="s">
        <v>1730</v>
      </c>
      <c r="E879" t="s">
        <v>373</v>
      </c>
      <c r="F879" t="s">
        <v>373</v>
      </c>
      <c r="G879" t="s">
        <v>540</v>
      </c>
      <c r="H879" t="s">
        <v>389</v>
      </c>
      <c r="I879" t="s">
        <v>376</v>
      </c>
      <c r="J879" s="33">
        <v>0.16900000000000001</v>
      </c>
      <c r="K879" s="33">
        <v>160.55000000000001</v>
      </c>
      <c r="L879">
        <v>15</v>
      </c>
      <c r="M879">
        <v>192660</v>
      </c>
      <c r="N879" t="s">
        <v>1294</v>
      </c>
      <c r="O879" t="s">
        <v>378</v>
      </c>
      <c r="P879">
        <f>IF(Tabel1[[#This Row],[Beschikte productie per jaar '[MWh']]]&gt;14.25,1,0)</f>
        <v>1</v>
      </c>
      <c r="Q879" s="2" t="str">
        <f>VLOOKUP(Tabel1[[#This Row],[Plaats lokatie]],stadgem,4,0)</f>
        <v>Emmen</v>
      </c>
    </row>
    <row r="880" spans="1:17" hidden="1" x14ac:dyDescent="0.25">
      <c r="A880" t="s">
        <v>1728</v>
      </c>
      <c r="B880" t="s">
        <v>2253</v>
      </c>
      <c r="C880" t="s">
        <v>371</v>
      </c>
      <c r="D880" t="s">
        <v>1730</v>
      </c>
      <c r="E880" t="s">
        <v>1525</v>
      </c>
      <c r="F880" t="s">
        <v>2254</v>
      </c>
      <c r="G880" t="s">
        <v>2255</v>
      </c>
      <c r="H880" t="s">
        <v>511</v>
      </c>
      <c r="I880" t="s">
        <v>376</v>
      </c>
      <c r="J880" s="33">
        <v>0.27500000000000002</v>
      </c>
      <c r="K880" s="33">
        <v>261.25</v>
      </c>
      <c r="L880">
        <v>15</v>
      </c>
      <c r="M880">
        <v>317419</v>
      </c>
      <c r="N880" t="s">
        <v>1294</v>
      </c>
      <c r="O880" t="s">
        <v>1513</v>
      </c>
      <c r="P880">
        <f>IF(Tabel1[[#This Row],[Beschikte productie per jaar '[MWh']]]&gt;14.25,1,0)</f>
        <v>1</v>
      </c>
      <c r="Q880" s="2" t="str">
        <f>VLOOKUP(Tabel1[[#This Row],[Plaats lokatie]],stadgem,4,0)</f>
        <v>Midden-Drenthe</v>
      </c>
    </row>
    <row r="881" spans="1:17" hidden="1" x14ac:dyDescent="0.25">
      <c r="A881" t="s">
        <v>1728</v>
      </c>
      <c r="B881" t="s">
        <v>2256</v>
      </c>
      <c r="C881" t="s">
        <v>371</v>
      </c>
      <c r="D881" t="s">
        <v>1730</v>
      </c>
      <c r="E881" t="s">
        <v>373</v>
      </c>
      <c r="F881" t="s">
        <v>373</v>
      </c>
      <c r="G881" t="s">
        <v>876</v>
      </c>
      <c r="H881" t="s">
        <v>877</v>
      </c>
      <c r="I881" t="s">
        <v>376</v>
      </c>
      <c r="J881" s="33">
        <v>0.496</v>
      </c>
      <c r="K881" s="33">
        <v>471.2</v>
      </c>
      <c r="L881">
        <v>15</v>
      </c>
      <c r="M881">
        <v>692664</v>
      </c>
      <c r="N881" t="s">
        <v>1294</v>
      </c>
      <c r="O881" t="s">
        <v>378</v>
      </c>
      <c r="P881">
        <f>IF(Tabel1[[#This Row],[Beschikte productie per jaar '[MWh']]]&gt;14.25,1,0)</f>
        <v>1</v>
      </c>
      <c r="Q881" s="2" t="str">
        <f>VLOOKUP(Tabel1[[#This Row],[Plaats lokatie]],stadgem,4,0)</f>
        <v>Borger-Odoorn</v>
      </c>
    </row>
    <row r="882" spans="1:17" hidden="1" x14ac:dyDescent="0.25">
      <c r="A882" t="s">
        <v>1728</v>
      </c>
      <c r="B882" t="s">
        <v>2257</v>
      </c>
      <c r="C882" t="s">
        <v>371</v>
      </c>
      <c r="D882" t="s">
        <v>1730</v>
      </c>
      <c r="E882" t="s">
        <v>373</v>
      </c>
      <c r="F882" t="s">
        <v>373</v>
      </c>
      <c r="G882" t="s">
        <v>844</v>
      </c>
      <c r="H882" t="s">
        <v>845</v>
      </c>
      <c r="I882" t="s">
        <v>376</v>
      </c>
      <c r="J882" s="33">
        <v>0.74270999999999998</v>
      </c>
      <c r="K882" s="33">
        <v>705.57500000000005</v>
      </c>
      <c r="L882">
        <v>15</v>
      </c>
      <c r="M882">
        <v>1026612</v>
      </c>
      <c r="N882" t="s">
        <v>1294</v>
      </c>
      <c r="O882" t="s">
        <v>378</v>
      </c>
      <c r="P882">
        <f>IF(Tabel1[[#This Row],[Beschikte productie per jaar '[MWh']]]&gt;14.25,1,0)</f>
        <v>1</v>
      </c>
      <c r="Q882" s="2" t="str">
        <f>VLOOKUP(Tabel1[[#This Row],[Plaats lokatie]],stadgem,4,0)</f>
        <v>Aa en Hunze</v>
      </c>
    </row>
    <row r="883" spans="1:17" hidden="1" x14ac:dyDescent="0.25">
      <c r="A883" t="s">
        <v>1763</v>
      </c>
      <c r="B883" t="s">
        <v>2258</v>
      </c>
      <c r="C883" t="s">
        <v>371</v>
      </c>
      <c r="D883" t="s">
        <v>1765</v>
      </c>
      <c r="E883" t="s">
        <v>2259</v>
      </c>
      <c r="F883" t="s">
        <v>2260</v>
      </c>
      <c r="G883" t="s">
        <v>2261</v>
      </c>
      <c r="H883" t="s">
        <v>502</v>
      </c>
      <c r="I883" t="s">
        <v>376</v>
      </c>
      <c r="J883" s="33">
        <v>0.22</v>
      </c>
      <c r="K883" s="33">
        <v>209</v>
      </c>
      <c r="L883">
        <v>15</v>
      </c>
      <c r="M883">
        <v>275880</v>
      </c>
      <c r="N883" t="s">
        <v>1294</v>
      </c>
      <c r="O883" t="s">
        <v>378</v>
      </c>
      <c r="P883">
        <f>IF(Tabel1[[#This Row],[Beschikte productie per jaar '[MWh']]]&gt;14.25,1,0)</f>
        <v>1</v>
      </c>
      <c r="Q883" s="2" t="str">
        <f>VLOOKUP(Tabel1[[#This Row],[Plaats lokatie]],stadgem,4,0)</f>
        <v>Midden-Drenthe</v>
      </c>
    </row>
    <row r="884" spans="1:17" hidden="1" x14ac:dyDescent="0.25">
      <c r="A884" t="s">
        <v>1763</v>
      </c>
      <c r="B884" t="s">
        <v>2262</v>
      </c>
      <c r="C884" t="s">
        <v>371</v>
      </c>
      <c r="D884" t="s">
        <v>1765</v>
      </c>
      <c r="E884" t="s">
        <v>2263</v>
      </c>
      <c r="F884" t="s">
        <v>2264</v>
      </c>
      <c r="G884" t="s">
        <v>2265</v>
      </c>
      <c r="H884" t="s">
        <v>2266</v>
      </c>
      <c r="I884" t="s">
        <v>376</v>
      </c>
      <c r="J884" s="33">
        <v>7.5999999999999998E-2</v>
      </c>
      <c r="K884" s="33">
        <v>72.2</v>
      </c>
      <c r="L884">
        <v>15</v>
      </c>
      <c r="M884">
        <v>457585</v>
      </c>
      <c r="N884" t="s">
        <v>1294</v>
      </c>
      <c r="O884" t="s">
        <v>378</v>
      </c>
      <c r="P884">
        <f>IF(Tabel1[[#This Row],[Beschikte productie per jaar '[MWh']]]&gt;14.25,1,0)</f>
        <v>1</v>
      </c>
      <c r="Q884" s="2" t="str">
        <f>VLOOKUP(Tabel1[[#This Row],[Plaats lokatie]],stadgem,4,0)</f>
        <v>Borger-Odoorn</v>
      </c>
    </row>
    <row r="885" spans="1:17" hidden="1" x14ac:dyDescent="0.25">
      <c r="A885" t="s">
        <v>1763</v>
      </c>
      <c r="B885" t="s">
        <v>2267</v>
      </c>
      <c r="C885" t="s">
        <v>371</v>
      </c>
      <c r="D885" t="s">
        <v>1765</v>
      </c>
      <c r="E885" t="s">
        <v>373</v>
      </c>
      <c r="F885" t="s">
        <v>373</v>
      </c>
      <c r="G885" t="s">
        <v>710</v>
      </c>
      <c r="H885" t="s">
        <v>711</v>
      </c>
      <c r="I885" t="s">
        <v>376</v>
      </c>
      <c r="J885" s="33">
        <v>0.27400000000000002</v>
      </c>
      <c r="K885" s="33">
        <v>260.3</v>
      </c>
      <c r="L885">
        <v>15</v>
      </c>
      <c r="M885">
        <v>351405</v>
      </c>
      <c r="N885" t="s">
        <v>1294</v>
      </c>
      <c r="O885" t="s">
        <v>378</v>
      </c>
      <c r="P885">
        <f>IF(Tabel1[[#This Row],[Beschikte productie per jaar '[MWh']]]&gt;14.25,1,0)</f>
        <v>1</v>
      </c>
      <c r="Q885" s="2" t="str">
        <f>VLOOKUP(Tabel1[[#This Row],[Plaats lokatie]],stadgem,4,0)</f>
        <v>Borger-Odoorn</v>
      </c>
    </row>
    <row r="886" spans="1:17" hidden="1" x14ac:dyDescent="0.25">
      <c r="A886" t="s">
        <v>1728</v>
      </c>
      <c r="B886" t="s">
        <v>48</v>
      </c>
      <c r="C886" t="s">
        <v>371</v>
      </c>
      <c r="D886" t="s">
        <v>1730</v>
      </c>
      <c r="E886" t="s">
        <v>2268</v>
      </c>
      <c r="F886" t="s">
        <v>2269</v>
      </c>
      <c r="G886" t="s">
        <v>1500</v>
      </c>
      <c r="H886" t="s">
        <v>469</v>
      </c>
      <c r="I886" t="s">
        <v>376</v>
      </c>
      <c r="J886" s="33">
        <v>11.89</v>
      </c>
      <c r="K886" s="33">
        <v>11295.5</v>
      </c>
      <c r="L886">
        <v>15</v>
      </c>
      <c r="M886">
        <v>12876870</v>
      </c>
      <c r="N886" t="s">
        <v>1501</v>
      </c>
      <c r="O886" t="s">
        <v>378</v>
      </c>
      <c r="P886">
        <f>IF(Tabel1[[#This Row],[Beschikte productie per jaar '[MWh']]]&gt;14.25,1,0)</f>
        <v>1</v>
      </c>
      <c r="Q886" s="2" t="str">
        <f>VLOOKUP(Tabel1[[#This Row],[Plaats lokatie]],stadgem,4,0)</f>
        <v>Coevorden</v>
      </c>
    </row>
    <row r="887" spans="1:17" hidden="1" x14ac:dyDescent="0.25">
      <c r="A887" t="s">
        <v>1728</v>
      </c>
      <c r="B887" t="s">
        <v>2270</v>
      </c>
      <c r="C887" t="s">
        <v>371</v>
      </c>
      <c r="D887" t="s">
        <v>1730</v>
      </c>
      <c r="E887" t="s">
        <v>373</v>
      </c>
      <c r="F887" t="s">
        <v>373</v>
      </c>
      <c r="G887" t="s">
        <v>2271</v>
      </c>
      <c r="H887" t="s">
        <v>2266</v>
      </c>
      <c r="I887" t="s">
        <v>376</v>
      </c>
      <c r="J887" s="33">
        <v>0.23</v>
      </c>
      <c r="K887" s="33">
        <v>218.5</v>
      </c>
      <c r="L887">
        <v>15</v>
      </c>
      <c r="M887">
        <v>272033</v>
      </c>
      <c r="N887" t="s">
        <v>1294</v>
      </c>
      <c r="O887" t="s">
        <v>1513</v>
      </c>
      <c r="P887">
        <f>IF(Tabel1[[#This Row],[Beschikte productie per jaar '[MWh']]]&gt;14.25,1,0)</f>
        <v>1</v>
      </c>
      <c r="Q887" s="2" t="str">
        <f>VLOOKUP(Tabel1[[#This Row],[Plaats lokatie]],stadgem,4,0)</f>
        <v>Borger-Odoorn</v>
      </c>
    </row>
    <row r="888" spans="1:17" hidden="1" x14ac:dyDescent="0.25">
      <c r="A888" t="s">
        <v>1728</v>
      </c>
      <c r="B888" t="s">
        <v>2272</v>
      </c>
      <c r="C888" t="s">
        <v>371</v>
      </c>
      <c r="D888" t="s">
        <v>1730</v>
      </c>
      <c r="E888" t="s">
        <v>1759</v>
      </c>
      <c r="F888" t="s">
        <v>2273</v>
      </c>
      <c r="G888" t="s">
        <v>2274</v>
      </c>
      <c r="H888" t="s">
        <v>736</v>
      </c>
      <c r="I888" t="s">
        <v>376</v>
      </c>
      <c r="J888" s="33">
        <v>0.25906499999999999</v>
      </c>
      <c r="K888" s="33">
        <v>246.11199999999999</v>
      </c>
      <c r="L888">
        <v>15</v>
      </c>
      <c r="M888">
        <v>358093</v>
      </c>
      <c r="N888" t="s">
        <v>1294</v>
      </c>
      <c r="O888" t="s">
        <v>1513</v>
      </c>
      <c r="P888">
        <f>IF(Tabel1[[#This Row],[Beschikte productie per jaar '[MWh']]]&gt;14.25,1,0)</f>
        <v>1</v>
      </c>
      <c r="Q888" s="2" t="str">
        <f>VLOOKUP(Tabel1[[#This Row],[Plaats lokatie]],stadgem,4,0)</f>
        <v>Emmen</v>
      </c>
    </row>
    <row r="889" spans="1:17" hidden="1" x14ac:dyDescent="0.25">
      <c r="A889" t="s">
        <v>1763</v>
      </c>
      <c r="B889" t="s">
        <v>2275</v>
      </c>
      <c r="C889" t="s">
        <v>371</v>
      </c>
      <c r="D889" t="s">
        <v>1765</v>
      </c>
      <c r="E889" t="s">
        <v>373</v>
      </c>
      <c r="F889" t="s">
        <v>373</v>
      </c>
      <c r="G889" t="s">
        <v>695</v>
      </c>
      <c r="H889" t="s">
        <v>696</v>
      </c>
      <c r="I889" t="s">
        <v>376</v>
      </c>
      <c r="J889" s="33">
        <v>0.23699999999999999</v>
      </c>
      <c r="K889" s="33">
        <v>225.15</v>
      </c>
      <c r="L889">
        <v>15</v>
      </c>
      <c r="M889">
        <v>300576</v>
      </c>
      <c r="N889" t="s">
        <v>1294</v>
      </c>
      <c r="O889" t="s">
        <v>378</v>
      </c>
      <c r="P889">
        <f>IF(Tabel1[[#This Row],[Beschikte productie per jaar '[MWh']]]&gt;14.25,1,0)</f>
        <v>1</v>
      </c>
      <c r="Q889" s="2" t="str">
        <f>VLOOKUP(Tabel1[[#This Row],[Plaats lokatie]],stadgem,4,0)</f>
        <v>Emmen</v>
      </c>
    </row>
    <row r="890" spans="1:17" hidden="1" x14ac:dyDescent="0.25">
      <c r="A890" t="s">
        <v>1728</v>
      </c>
      <c r="B890" t="s">
        <v>2276</v>
      </c>
      <c r="C890" t="s">
        <v>371</v>
      </c>
      <c r="D890" t="s">
        <v>1730</v>
      </c>
      <c r="E890" t="s">
        <v>373</v>
      </c>
      <c r="F890" t="s">
        <v>373</v>
      </c>
      <c r="G890" t="s">
        <v>471</v>
      </c>
      <c r="H890" t="s">
        <v>472</v>
      </c>
      <c r="I890" t="s">
        <v>376</v>
      </c>
      <c r="J890" s="33">
        <v>0.47020000000000001</v>
      </c>
      <c r="K890" s="33">
        <v>446.69</v>
      </c>
      <c r="L890">
        <v>15</v>
      </c>
      <c r="M890">
        <v>656635</v>
      </c>
      <c r="N890" t="s">
        <v>1294</v>
      </c>
      <c r="O890" t="s">
        <v>1513</v>
      </c>
      <c r="P890">
        <f>IF(Tabel1[[#This Row],[Beschikte productie per jaar '[MWh']]]&gt;14.25,1,0)</f>
        <v>1</v>
      </c>
      <c r="Q890" s="2" t="str">
        <f>VLOOKUP(Tabel1[[#This Row],[Plaats lokatie]],stadgem,4,0)</f>
        <v>Coevorden</v>
      </c>
    </row>
    <row r="891" spans="1:17" hidden="1" x14ac:dyDescent="0.25">
      <c r="A891" t="s">
        <v>1763</v>
      </c>
      <c r="B891" t="s">
        <v>2277</v>
      </c>
      <c r="C891" t="s">
        <v>371</v>
      </c>
      <c r="D891" t="s">
        <v>1765</v>
      </c>
      <c r="E891" t="s">
        <v>2050</v>
      </c>
      <c r="F891" t="s">
        <v>2278</v>
      </c>
      <c r="G891" t="s">
        <v>2279</v>
      </c>
      <c r="H891" t="s">
        <v>401</v>
      </c>
      <c r="I891" t="s">
        <v>376</v>
      </c>
      <c r="J891" s="33">
        <v>2.5999999999999999E-2</v>
      </c>
      <c r="K891" s="33">
        <v>24.7</v>
      </c>
      <c r="L891">
        <v>15</v>
      </c>
      <c r="M891">
        <v>31122</v>
      </c>
      <c r="N891" t="s">
        <v>1294</v>
      </c>
      <c r="O891" t="s">
        <v>378</v>
      </c>
      <c r="P891">
        <f>IF(Tabel1[[#This Row],[Beschikte productie per jaar '[MWh']]]&gt;14.25,1,0)</f>
        <v>1</v>
      </c>
      <c r="Q891" s="2" t="str">
        <f>VLOOKUP(Tabel1[[#This Row],[Plaats lokatie]],stadgem,4,0)</f>
        <v>Assen</v>
      </c>
    </row>
    <row r="892" spans="1:17" hidden="1" x14ac:dyDescent="0.25">
      <c r="A892" t="s">
        <v>1763</v>
      </c>
      <c r="B892" t="s">
        <v>2280</v>
      </c>
      <c r="C892" t="s">
        <v>371</v>
      </c>
      <c r="D892" t="s">
        <v>1765</v>
      </c>
      <c r="E892" t="s">
        <v>2281</v>
      </c>
      <c r="F892" t="s">
        <v>2282</v>
      </c>
      <c r="G892" t="s">
        <v>2283</v>
      </c>
      <c r="H892" t="s">
        <v>589</v>
      </c>
      <c r="I892" t="s">
        <v>376</v>
      </c>
      <c r="J892" s="33">
        <v>0.1</v>
      </c>
      <c r="K892" s="33">
        <v>95</v>
      </c>
      <c r="L892">
        <v>15</v>
      </c>
      <c r="M892">
        <v>119700</v>
      </c>
      <c r="N892" t="s">
        <v>1294</v>
      </c>
      <c r="O892" t="s">
        <v>378</v>
      </c>
      <c r="P892">
        <f>IF(Tabel1[[#This Row],[Beschikte productie per jaar '[MWh']]]&gt;14.25,1,0)</f>
        <v>1</v>
      </c>
      <c r="Q892" s="2" t="str">
        <f>VLOOKUP(Tabel1[[#This Row],[Plaats lokatie]],stadgem,4,0)</f>
        <v>Emmen</v>
      </c>
    </row>
    <row r="893" spans="1:17" hidden="1" x14ac:dyDescent="0.25">
      <c r="A893" t="s">
        <v>1763</v>
      </c>
      <c r="B893" t="s">
        <v>2284</v>
      </c>
      <c r="C893" t="s">
        <v>371</v>
      </c>
      <c r="D893" t="s">
        <v>1765</v>
      </c>
      <c r="E893" t="s">
        <v>2050</v>
      </c>
      <c r="F893" t="s">
        <v>2285</v>
      </c>
      <c r="G893" t="s">
        <v>2286</v>
      </c>
      <c r="H893" t="s">
        <v>401</v>
      </c>
      <c r="I893" t="s">
        <v>376</v>
      </c>
      <c r="J893" s="33">
        <v>6.7000000000000004E-2</v>
      </c>
      <c r="K893" s="33">
        <v>63.65</v>
      </c>
      <c r="L893">
        <v>15</v>
      </c>
      <c r="M893">
        <v>80199</v>
      </c>
      <c r="N893" t="s">
        <v>1294</v>
      </c>
      <c r="O893" t="s">
        <v>378</v>
      </c>
      <c r="P893">
        <f>IF(Tabel1[[#This Row],[Beschikte productie per jaar '[MWh']]]&gt;14.25,1,0)</f>
        <v>1</v>
      </c>
      <c r="Q893" s="2" t="str">
        <f>VLOOKUP(Tabel1[[#This Row],[Plaats lokatie]],stadgem,4,0)</f>
        <v>Assen</v>
      </c>
    </row>
    <row r="894" spans="1:17" hidden="1" x14ac:dyDescent="0.25">
      <c r="A894" t="s">
        <v>1728</v>
      </c>
      <c r="B894" t="s">
        <v>2287</v>
      </c>
      <c r="C894" t="s">
        <v>371</v>
      </c>
      <c r="D894" t="s">
        <v>1730</v>
      </c>
      <c r="E894" t="s">
        <v>2288</v>
      </c>
      <c r="F894" t="s">
        <v>2289</v>
      </c>
      <c r="G894" t="s">
        <v>1377</v>
      </c>
      <c r="H894" t="s">
        <v>469</v>
      </c>
      <c r="I894" t="s">
        <v>376</v>
      </c>
      <c r="J894" s="33">
        <v>0.39500000000000002</v>
      </c>
      <c r="K894" s="33">
        <v>375.25</v>
      </c>
      <c r="L894">
        <v>15</v>
      </c>
      <c r="M894">
        <v>551618</v>
      </c>
      <c r="N894" t="s">
        <v>1294</v>
      </c>
      <c r="O894" t="s">
        <v>378</v>
      </c>
      <c r="P894">
        <f>IF(Tabel1[[#This Row],[Beschikte productie per jaar '[MWh']]]&gt;14.25,1,0)</f>
        <v>1</v>
      </c>
      <c r="Q894" s="2" t="str">
        <f>VLOOKUP(Tabel1[[#This Row],[Plaats lokatie]],stadgem,4,0)</f>
        <v>Coevorden</v>
      </c>
    </row>
    <row r="895" spans="1:17" x14ac:dyDescent="0.25">
      <c r="A895" t="s">
        <v>1728</v>
      </c>
      <c r="B895" t="s">
        <v>2290</v>
      </c>
      <c r="C895" t="s">
        <v>371</v>
      </c>
      <c r="D895" t="s">
        <v>1730</v>
      </c>
      <c r="E895" t="s">
        <v>1759</v>
      </c>
      <c r="F895" t="s">
        <v>2291</v>
      </c>
      <c r="G895" t="s">
        <v>2292</v>
      </c>
      <c r="H895" t="s">
        <v>1491</v>
      </c>
      <c r="I895" t="s">
        <v>376</v>
      </c>
      <c r="J895" s="33">
        <v>0.42099999999999999</v>
      </c>
      <c r="K895" s="33">
        <v>351.06720000000001</v>
      </c>
      <c r="L895">
        <v>15</v>
      </c>
      <c r="M895">
        <v>581928</v>
      </c>
      <c r="N895" t="s">
        <v>1294</v>
      </c>
      <c r="O895" t="s">
        <v>378</v>
      </c>
      <c r="P895">
        <f>IF(Tabel1[[#This Row],[Beschikte productie per jaar '[MWh']]]&gt;14.25,1,0)</f>
        <v>1</v>
      </c>
      <c r="Q895" s="2" t="str">
        <f>VLOOKUP(Tabel1[[#This Row],[Plaats lokatie]],stadgem,4,0)</f>
        <v>Tynaarlo</v>
      </c>
    </row>
    <row r="896" spans="1:17" hidden="1" x14ac:dyDescent="0.25">
      <c r="A896" t="s">
        <v>1763</v>
      </c>
      <c r="B896" t="s">
        <v>2293</v>
      </c>
      <c r="C896" t="s">
        <v>371</v>
      </c>
      <c r="D896" t="s">
        <v>1765</v>
      </c>
      <c r="E896" t="s">
        <v>2294</v>
      </c>
      <c r="F896" t="s">
        <v>2295</v>
      </c>
      <c r="G896" t="s">
        <v>1072</v>
      </c>
      <c r="H896" t="s">
        <v>401</v>
      </c>
      <c r="I896" t="s">
        <v>376</v>
      </c>
      <c r="J896" s="33">
        <v>9.6000000000000002E-2</v>
      </c>
      <c r="K896" s="33">
        <v>91.2</v>
      </c>
      <c r="L896">
        <v>15</v>
      </c>
      <c r="M896">
        <v>114912</v>
      </c>
      <c r="N896" t="s">
        <v>1294</v>
      </c>
      <c r="O896" t="s">
        <v>378</v>
      </c>
      <c r="P896">
        <f>IF(Tabel1[[#This Row],[Beschikte productie per jaar '[MWh']]]&gt;14.25,1,0)</f>
        <v>1</v>
      </c>
      <c r="Q896" s="2" t="str">
        <f>VLOOKUP(Tabel1[[#This Row],[Plaats lokatie]],stadgem,4,0)</f>
        <v>Assen</v>
      </c>
    </row>
    <row r="897" spans="1:17" hidden="1" x14ac:dyDescent="0.25">
      <c r="A897" t="s">
        <v>1728</v>
      </c>
      <c r="B897" t="s">
        <v>2296</v>
      </c>
      <c r="C897" t="s">
        <v>371</v>
      </c>
      <c r="D897" t="s">
        <v>1730</v>
      </c>
      <c r="E897" t="s">
        <v>1759</v>
      </c>
      <c r="F897" t="s">
        <v>2297</v>
      </c>
      <c r="G897" t="s">
        <v>2298</v>
      </c>
      <c r="H897" t="s">
        <v>678</v>
      </c>
      <c r="I897" t="s">
        <v>376</v>
      </c>
      <c r="J897" s="33">
        <v>0.29699999999999999</v>
      </c>
      <c r="K897" s="33">
        <v>282.14999999999998</v>
      </c>
      <c r="L897">
        <v>15</v>
      </c>
      <c r="M897">
        <v>410529</v>
      </c>
      <c r="N897" t="s">
        <v>1294</v>
      </c>
      <c r="O897" t="s">
        <v>1513</v>
      </c>
      <c r="P897">
        <f>IF(Tabel1[[#This Row],[Beschikte productie per jaar '[MWh']]]&gt;14.25,1,0)</f>
        <v>1</v>
      </c>
      <c r="Q897" s="2" t="str">
        <f>VLOOKUP(Tabel1[[#This Row],[Plaats lokatie]],stadgem,4,0)</f>
        <v>Emmen</v>
      </c>
    </row>
    <row r="898" spans="1:17" hidden="1" x14ac:dyDescent="0.25">
      <c r="A898" t="s">
        <v>1763</v>
      </c>
      <c r="B898" t="s">
        <v>2299</v>
      </c>
      <c r="C898" t="s">
        <v>371</v>
      </c>
      <c r="D898" t="s">
        <v>1765</v>
      </c>
      <c r="E898" t="s">
        <v>2300</v>
      </c>
      <c r="F898" t="s">
        <v>2301</v>
      </c>
      <c r="G898" t="s">
        <v>2036</v>
      </c>
      <c r="H898" t="s">
        <v>589</v>
      </c>
      <c r="I898" t="s">
        <v>376</v>
      </c>
      <c r="J898" s="33">
        <v>0.39100000000000001</v>
      </c>
      <c r="K898" s="33">
        <v>371.45</v>
      </c>
      <c r="L898">
        <v>15</v>
      </c>
      <c r="M898">
        <v>495886</v>
      </c>
      <c r="N898" t="s">
        <v>1294</v>
      </c>
      <c r="O898" t="s">
        <v>378</v>
      </c>
      <c r="P898">
        <f>IF(Tabel1[[#This Row],[Beschikte productie per jaar '[MWh']]]&gt;14.25,1,0)</f>
        <v>1</v>
      </c>
      <c r="Q898" s="2" t="str">
        <f>VLOOKUP(Tabel1[[#This Row],[Plaats lokatie]],stadgem,4,0)</f>
        <v>Emmen</v>
      </c>
    </row>
    <row r="899" spans="1:17" hidden="1" x14ac:dyDescent="0.25">
      <c r="A899" t="s">
        <v>1728</v>
      </c>
      <c r="B899" t="s">
        <v>2302</v>
      </c>
      <c r="C899" t="s">
        <v>371</v>
      </c>
      <c r="D899" t="s">
        <v>1730</v>
      </c>
      <c r="E899" t="s">
        <v>373</v>
      </c>
      <c r="F899" t="s">
        <v>373</v>
      </c>
      <c r="G899" t="s">
        <v>1060</v>
      </c>
      <c r="H899" t="s">
        <v>708</v>
      </c>
      <c r="I899" t="s">
        <v>376</v>
      </c>
      <c r="J899" s="33">
        <v>0.20699999999999999</v>
      </c>
      <c r="K899" s="33">
        <v>196.65</v>
      </c>
      <c r="L899">
        <v>15</v>
      </c>
      <c r="M899">
        <v>286126</v>
      </c>
      <c r="N899" t="s">
        <v>1294</v>
      </c>
      <c r="O899" t="s">
        <v>1513</v>
      </c>
      <c r="P899">
        <f>IF(Tabel1[[#This Row],[Beschikte productie per jaar '[MWh']]]&gt;14.25,1,0)</f>
        <v>1</v>
      </c>
      <c r="Q899" s="2" t="str">
        <f>VLOOKUP(Tabel1[[#This Row],[Plaats lokatie]],stadgem,4,0)</f>
        <v>Coevorden</v>
      </c>
    </row>
    <row r="900" spans="1:17" hidden="1" x14ac:dyDescent="0.25">
      <c r="A900" t="s">
        <v>2303</v>
      </c>
      <c r="B900" t="s">
        <v>2304</v>
      </c>
      <c r="C900" t="s">
        <v>371</v>
      </c>
      <c r="D900" t="s">
        <v>2305</v>
      </c>
      <c r="E900" t="s">
        <v>373</v>
      </c>
      <c r="F900" t="s">
        <v>373</v>
      </c>
      <c r="G900" t="s">
        <v>585</v>
      </c>
      <c r="H900" t="s">
        <v>586</v>
      </c>
      <c r="I900" t="s">
        <v>376</v>
      </c>
      <c r="J900" s="33">
        <v>0.499</v>
      </c>
      <c r="K900" s="33">
        <v>474.05</v>
      </c>
      <c r="L900">
        <v>15</v>
      </c>
      <c r="M900">
        <v>639968</v>
      </c>
      <c r="N900" t="s">
        <v>1294</v>
      </c>
      <c r="O900" t="s">
        <v>378</v>
      </c>
      <c r="P900">
        <f>IF(Tabel1[[#This Row],[Beschikte productie per jaar '[MWh']]]&gt;14.25,1,0)</f>
        <v>1</v>
      </c>
      <c r="Q900" s="2" t="str">
        <f>VLOOKUP(Tabel1[[#This Row],[Plaats lokatie]],stadgem,4,0)</f>
        <v>De Wolden</v>
      </c>
    </row>
    <row r="901" spans="1:17" hidden="1" x14ac:dyDescent="0.25">
      <c r="A901" t="s">
        <v>2303</v>
      </c>
      <c r="B901" t="s">
        <v>2306</v>
      </c>
      <c r="C901" t="s">
        <v>1139</v>
      </c>
      <c r="D901" t="s">
        <v>2307</v>
      </c>
      <c r="E901" t="s">
        <v>373</v>
      </c>
      <c r="F901" t="s">
        <v>373</v>
      </c>
      <c r="G901" t="s">
        <v>2308</v>
      </c>
      <c r="H901" t="s">
        <v>2309</v>
      </c>
      <c r="I901" t="s">
        <v>376</v>
      </c>
      <c r="J901" s="33">
        <v>0.02</v>
      </c>
      <c r="K901" s="33">
        <v>56.961999999999996</v>
      </c>
      <c r="L901">
        <v>15</v>
      </c>
      <c r="M901">
        <v>23925</v>
      </c>
      <c r="N901" t="s">
        <v>565</v>
      </c>
      <c r="O901" t="s">
        <v>378</v>
      </c>
      <c r="P901">
        <f>IF(Tabel1[[#This Row],[Beschikte productie per jaar '[MWh']]]&gt;14.25,1,0)</f>
        <v>1</v>
      </c>
      <c r="Q901" s="2" t="str">
        <f>VLOOKUP(Tabel1[[#This Row],[Plaats lokatie]],stadgem,4,0)</f>
        <v>Noordenveld</v>
      </c>
    </row>
    <row r="902" spans="1:17" hidden="1" x14ac:dyDescent="0.25">
      <c r="A902" t="s">
        <v>2303</v>
      </c>
      <c r="B902" t="s">
        <v>2310</v>
      </c>
      <c r="C902" t="s">
        <v>371</v>
      </c>
      <c r="D902" t="s">
        <v>2305</v>
      </c>
      <c r="E902" t="s">
        <v>373</v>
      </c>
      <c r="F902" t="s">
        <v>373</v>
      </c>
      <c r="G902" t="s">
        <v>971</v>
      </c>
      <c r="H902" t="s">
        <v>972</v>
      </c>
      <c r="I902" t="s">
        <v>376</v>
      </c>
      <c r="J902" s="33">
        <v>0.22600000000000001</v>
      </c>
      <c r="K902" s="33">
        <v>214.7</v>
      </c>
      <c r="L902">
        <v>15</v>
      </c>
      <c r="M902">
        <v>294975</v>
      </c>
      <c r="N902" t="s">
        <v>1294</v>
      </c>
      <c r="O902" t="s">
        <v>378</v>
      </c>
      <c r="P902">
        <f>IF(Tabel1[[#This Row],[Beschikte productie per jaar '[MWh']]]&gt;14.25,1,0)</f>
        <v>1</v>
      </c>
      <c r="Q902" s="2" t="str">
        <f>VLOOKUP(Tabel1[[#This Row],[Plaats lokatie]],stadgem,4,0)</f>
        <v>Borger-Odoorn</v>
      </c>
    </row>
    <row r="903" spans="1:17" hidden="1" x14ac:dyDescent="0.25">
      <c r="A903" t="s">
        <v>2303</v>
      </c>
      <c r="B903" t="s">
        <v>2311</v>
      </c>
      <c r="C903" t="s">
        <v>371</v>
      </c>
      <c r="D903" t="s">
        <v>2305</v>
      </c>
      <c r="E903" t="s">
        <v>1525</v>
      </c>
      <c r="F903" t="s">
        <v>2312</v>
      </c>
      <c r="G903" t="s">
        <v>2313</v>
      </c>
      <c r="H903" t="s">
        <v>389</v>
      </c>
      <c r="I903" t="s">
        <v>376</v>
      </c>
      <c r="J903" s="33">
        <v>5.1999999999999998E-2</v>
      </c>
      <c r="K903" s="33">
        <v>49.4</v>
      </c>
      <c r="L903">
        <v>15</v>
      </c>
      <c r="M903">
        <v>66690</v>
      </c>
      <c r="N903" t="s">
        <v>1294</v>
      </c>
      <c r="O903" t="s">
        <v>378</v>
      </c>
      <c r="P903">
        <f>IF(Tabel1[[#This Row],[Beschikte productie per jaar '[MWh']]]&gt;14.25,1,0)</f>
        <v>1</v>
      </c>
      <c r="Q903" s="2" t="str">
        <f>VLOOKUP(Tabel1[[#This Row],[Plaats lokatie]],stadgem,4,0)</f>
        <v>Emmen</v>
      </c>
    </row>
    <row r="904" spans="1:17" hidden="1" x14ac:dyDescent="0.25">
      <c r="A904" t="s">
        <v>2303</v>
      </c>
      <c r="B904" t="s">
        <v>2314</v>
      </c>
      <c r="C904" t="s">
        <v>371</v>
      </c>
      <c r="D904" t="s">
        <v>2305</v>
      </c>
      <c r="E904" t="s">
        <v>1831</v>
      </c>
      <c r="F904" t="s">
        <v>2090</v>
      </c>
      <c r="G904" t="s">
        <v>2091</v>
      </c>
      <c r="H904" t="s">
        <v>1834</v>
      </c>
      <c r="I904" t="s">
        <v>376</v>
      </c>
      <c r="J904" s="33">
        <v>0.12</v>
      </c>
      <c r="K904" s="33">
        <v>114</v>
      </c>
      <c r="L904">
        <v>15</v>
      </c>
      <c r="M904">
        <v>153900</v>
      </c>
      <c r="N904" t="s">
        <v>1294</v>
      </c>
      <c r="O904" t="s">
        <v>378</v>
      </c>
      <c r="P904">
        <f>IF(Tabel1[[#This Row],[Beschikte productie per jaar '[MWh']]]&gt;14.25,1,0)</f>
        <v>1</v>
      </c>
      <c r="Q904" s="2" t="str">
        <f>VLOOKUP(Tabel1[[#This Row],[Plaats lokatie]],stadgem,4,0)</f>
        <v>Borger-Odoorn</v>
      </c>
    </row>
    <row r="905" spans="1:17" hidden="1" x14ac:dyDescent="0.25">
      <c r="A905" t="s">
        <v>2303</v>
      </c>
      <c r="B905" t="s">
        <v>2315</v>
      </c>
      <c r="C905" t="s">
        <v>371</v>
      </c>
      <c r="D905" t="s">
        <v>2305</v>
      </c>
      <c r="E905" t="s">
        <v>373</v>
      </c>
      <c r="F905" t="s">
        <v>373</v>
      </c>
      <c r="G905" t="s">
        <v>588</v>
      </c>
      <c r="H905" t="s">
        <v>589</v>
      </c>
      <c r="I905" t="s">
        <v>376</v>
      </c>
      <c r="J905" s="33">
        <v>0.499</v>
      </c>
      <c r="K905" s="33">
        <v>442.44666666666666</v>
      </c>
      <c r="L905">
        <v>15</v>
      </c>
      <c r="M905">
        <v>625746</v>
      </c>
      <c r="N905" t="s">
        <v>1294</v>
      </c>
      <c r="O905" t="s">
        <v>378</v>
      </c>
      <c r="P905">
        <f>IF(Tabel1[[#This Row],[Beschikte productie per jaar '[MWh']]]&gt;14.25,1,0)</f>
        <v>1</v>
      </c>
      <c r="Q905" s="2" t="str">
        <f>VLOOKUP(Tabel1[[#This Row],[Plaats lokatie]],stadgem,4,0)</f>
        <v>Emmen</v>
      </c>
    </row>
    <row r="906" spans="1:17" hidden="1" x14ac:dyDescent="0.25">
      <c r="A906" t="s">
        <v>2303</v>
      </c>
      <c r="B906" t="s">
        <v>2316</v>
      </c>
      <c r="C906" t="s">
        <v>371</v>
      </c>
      <c r="D906" t="s">
        <v>2305</v>
      </c>
      <c r="E906" t="s">
        <v>2317</v>
      </c>
      <c r="F906" t="s">
        <v>2318</v>
      </c>
      <c r="G906" t="s">
        <v>2319</v>
      </c>
      <c r="H906" t="s">
        <v>401</v>
      </c>
      <c r="I906" t="s">
        <v>376</v>
      </c>
      <c r="J906" s="33">
        <v>3.5999999999999997E-2</v>
      </c>
      <c r="K906" s="33">
        <v>34.200000000000003</v>
      </c>
      <c r="L906">
        <v>15</v>
      </c>
      <c r="M906">
        <v>44631</v>
      </c>
      <c r="N906" t="s">
        <v>1294</v>
      </c>
      <c r="O906" t="s">
        <v>1513</v>
      </c>
      <c r="P906">
        <f>IF(Tabel1[[#This Row],[Beschikte productie per jaar '[MWh']]]&gt;14.25,1,0)</f>
        <v>1</v>
      </c>
      <c r="Q906" s="2" t="str">
        <f>VLOOKUP(Tabel1[[#This Row],[Plaats lokatie]],stadgem,4,0)</f>
        <v>Assen</v>
      </c>
    </row>
    <row r="907" spans="1:17" hidden="1" x14ac:dyDescent="0.25">
      <c r="A907" t="s">
        <v>2303</v>
      </c>
      <c r="B907" t="s">
        <v>2320</v>
      </c>
      <c r="C907" t="s">
        <v>371</v>
      </c>
      <c r="D907" t="s">
        <v>2305</v>
      </c>
      <c r="E907" t="s">
        <v>1759</v>
      </c>
      <c r="F907" t="s">
        <v>2321</v>
      </c>
      <c r="G907" t="s">
        <v>2322</v>
      </c>
      <c r="H907" t="s">
        <v>696</v>
      </c>
      <c r="I907" t="s">
        <v>376</v>
      </c>
      <c r="J907" s="33">
        <v>0.29087499999999999</v>
      </c>
      <c r="K907" s="33">
        <v>276.33100000000002</v>
      </c>
      <c r="L907">
        <v>15</v>
      </c>
      <c r="M907">
        <v>315018</v>
      </c>
      <c r="N907" t="s">
        <v>1294</v>
      </c>
      <c r="O907" t="s">
        <v>378</v>
      </c>
      <c r="P907">
        <f>IF(Tabel1[[#This Row],[Beschikte productie per jaar '[MWh']]]&gt;14.25,1,0)</f>
        <v>1</v>
      </c>
      <c r="Q907" s="2" t="str">
        <f>VLOOKUP(Tabel1[[#This Row],[Plaats lokatie]],stadgem,4,0)</f>
        <v>Emmen</v>
      </c>
    </row>
    <row r="908" spans="1:17" hidden="1" x14ac:dyDescent="0.25">
      <c r="A908" t="s">
        <v>2303</v>
      </c>
      <c r="B908" t="s">
        <v>2323</v>
      </c>
      <c r="C908" t="s">
        <v>371</v>
      </c>
      <c r="D908" t="s">
        <v>2305</v>
      </c>
      <c r="E908" t="s">
        <v>2324</v>
      </c>
      <c r="F908" t="s">
        <v>2325</v>
      </c>
      <c r="G908" t="s">
        <v>2326</v>
      </c>
      <c r="H908" t="s">
        <v>401</v>
      </c>
      <c r="I908" t="s">
        <v>376</v>
      </c>
      <c r="J908" s="33">
        <v>0.13500000000000001</v>
      </c>
      <c r="K908" s="33">
        <v>128.25</v>
      </c>
      <c r="L908">
        <v>15</v>
      </c>
      <c r="M908">
        <v>159672</v>
      </c>
      <c r="N908" t="s">
        <v>1294</v>
      </c>
      <c r="O908" t="s">
        <v>378</v>
      </c>
      <c r="P908">
        <f>IF(Tabel1[[#This Row],[Beschikte productie per jaar '[MWh']]]&gt;14.25,1,0)</f>
        <v>1</v>
      </c>
      <c r="Q908" s="2" t="str">
        <f>VLOOKUP(Tabel1[[#This Row],[Plaats lokatie]],stadgem,4,0)</f>
        <v>Assen</v>
      </c>
    </row>
    <row r="909" spans="1:17" hidden="1" x14ac:dyDescent="0.25">
      <c r="A909" t="s">
        <v>2303</v>
      </c>
      <c r="B909" t="s">
        <v>2327</v>
      </c>
      <c r="C909" t="s">
        <v>371</v>
      </c>
      <c r="D909" t="s">
        <v>2305</v>
      </c>
      <c r="E909" t="s">
        <v>373</v>
      </c>
      <c r="F909" t="s">
        <v>373</v>
      </c>
      <c r="G909" t="s">
        <v>424</v>
      </c>
      <c r="H909" t="s">
        <v>401</v>
      </c>
      <c r="I909" t="s">
        <v>376</v>
      </c>
      <c r="J909" s="33">
        <v>0.22500000000000001</v>
      </c>
      <c r="K909" s="33">
        <v>213.75</v>
      </c>
      <c r="L909">
        <v>15</v>
      </c>
      <c r="M909">
        <v>278944</v>
      </c>
      <c r="N909" t="s">
        <v>1294</v>
      </c>
      <c r="O909" t="s">
        <v>378</v>
      </c>
      <c r="P909">
        <f>IF(Tabel1[[#This Row],[Beschikte productie per jaar '[MWh']]]&gt;14.25,1,0)</f>
        <v>1</v>
      </c>
      <c r="Q909" s="2" t="str">
        <f>VLOOKUP(Tabel1[[#This Row],[Plaats lokatie]],stadgem,4,0)</f>
        <v>Assen</v>
      </c>
    </row>
    <row r="910" spans="1:17" hidden="1" x14ac:dyDescent="0.25">
      <c r="A910" t="s">
        <v>2303</v>
      </c>
      <c r="B910" t="s">
        <v>2328</v>
      </c>
      <c r="C910" t="s">
        <v>371</v>
      </c>
      <c r="D910" t="s">
        <v>2305</v>
      </c>
      <c r="E910" t="s">
        <v>2329</v>
      </c>
      <c r="F910" t="s">
        <v>2330</v>
      </c>
      <c r="G910" t="s">
        <v>2331</v>
      </c>
      <c r="H910" t="s">
        <v>577</v>
      </c>
      <c r="I910" t="s">
        <v>376</v>
      </c>
      <c r="J910" s="33">
        <v>0.36</v>
      </c>
      <c r="K910" s="33">
        <v>342</v>
      </c>
      <c r="L910">
        <v>15</v>
      </c>
      <c r="M910">
        <v>441180</v>
      </c>
      <c r="N910" t="s">
        <v>1294</v>
      </c>
      <c r="O910" t="s">
        <v>378</v>
      </c>
      <c r="P910">
        <f>IF(Tabel1[[#This Row],[Beschikte productie per jaar '[MWh']]]&gt;14.25,1,0)</f>
        <v>1</v>
      </c>
      <c r="Q910" s="2" t="str">
        <f>VLOOKUP(Tabel1[[#This Row],[Plaats lokatie]],stadgem,4,0)</f>
        <v>Noordenveld</v>
      </c>
    </row>
    <row r="911" spans="1:17" hidden="1" x14ac:dyDescent="0.25">
      <c r="A911" t="s">
        <v>2303</v>
      </c>
      <c r="B911" t="s">
        <v>2332</v>
      </c>
      <c r="C911" t="s">
        <v>371</v>
      </c>
      <c r="D911" t="s">
        <v>2305</v>
      </c>
      <c r="E911" t="s">
        <v>373</v>
      </c>
      <c r="F911" t="s">
        <v>373</v>
      </c>
      <c r="G911" t="s">
        <v>2333</v>
      </c>
      <c r="H911" t="s">
        <v>389</v>
      </c>
      <c r="I911" t="s">
        <v>376</v>
      </c>
      <c r="J911" s="33">
        <v>0.375</v>
      </c>
      <c r="K911" s="33">
        <v>356.25</v>
      </c>
      <c r="L911">
        <v>15</v>
      </c>
      <c r="M911">
        <v>470250</v>
      </c>
      <c r="N911" t="s">
        <v>1294</v>
      </c>
      <c r="O911" t="s">
        <v>378</v>
      </c>
      <c r="P911">
        <f>IF(Tabel1[[#This Row],[Beschikte productie per jaar '[MWh']]]&gt;14.25,1,0)</f>
        <v>1</v>
      </c>
      <c r="Q911" s="2" t="str">
        <f>VLOOKUP(Tabel1[[#This Row],[Plaats lokatie]],stadgem,4,0)</f>
        <v>Emmen</v>
      </c>
    </row>
    <row r="912" spans="1:17" hidden="1" x14ac:dyDescent="0.25">
      <c r="A912" t="s">
        <v>2303</v>
      </c>
      <c r="B912" t="s">
        <v>2334</v>
      </c>
      <c r="C912" t="s">
        <v>371</v>
      </c>
      <c r="D912" t="s">
        <v>2305</v>
      </c>
      <c r="E912" t="s">
        <v>373</v>
      </c>
      <c r="F912" t="s">
        <v>373</v>
      </c>
      <c r="G912" t="s">
        <v>946</v>
      </c>
      <c r="H912" t="s">
        <v>947</v>
      </c>
      <c r="I912" t="s">
        <v>376</v>
      </c>
      <c r="J912" s="33">
        <v>0.495</v>
      </c>
      <c r="K912" s="33">
        <v>470.25</v>
      </c>
      <c r="L912">
        <v>15</v>
      </c>
      <c r="M912">
        <v>613677</v>
      </c>
      <c r="N912" t="s">
        <v>1294</v>
      </c>
      <c r="O912" t="s">
        <v>1513</v>
      </c>
      <c r="P912">
        <f>IF(Tabel1[[#This Row],[Beschikte productie per jaar '[MWh']]]&gt;14.25,1,0)</f>
        <v>1</v>
      </c>
      <c r="Q912" s="2" t="str">
        <f>VLOOKUP(Tabel1[[#This Row],[Plaats lokatie]],stadgem,4,0)</f>
        <v>Midden-Drenthe</v>
      </c>
    </row>
    <row r="913" spans="1:17" x14ac:dyDescent="0.25">
      <c r="A913" t="s">
        <v>2303</v>
      </c>
      <c r="B913" t="s">
        <v>2335</v>
      </c>
      <c r="C913" t="s">
        <v>371</v>
      </c>
      <c r="D913" t="s">
        <v>2305</v>
      </c>
      <c r="E913" t="s">
        <v>373</v>
      </c>
      <c r="F913" t="s">
        <v>373</v>
      </c>
      <c r="G913" t="s">
        <v>1021</v>
      </c>
      <c r="H913" t="s">
        <v>1022</v>
      </c>
      <c r="I913" t="s">
        <v>376</v>
      </c>
      <c r="J913" s="33">
        <v>0.999</v>
      </c>
      <c r="K913" s="33">
        <v>949.05</v>
      </c>
      <c r="L913">
        <v>15</v>
      </c>
      <c r="M913">
        <v>1238511</v>
      </c>
      <c r="N913" t="s">
        <v>1294</v>
      </c>
      <c r="O913" t="s">
        <v>378</v>
      </c>
      <c r="P913">
        <f>IF(Tabel1[[#This Row],[Beschikte productie per jaar '[MWh']]]&gt;14.25,1,0)</f>
        <v>1</v>
      </c>
      <c r="Q913" s="2" t="str">
        <f>VLOOKUP(Tabel1[[#This Row],[Plaats lokatie]],stadgem,4,0)</f>
        <v>Tynaarlo</v>
      </c>
    </row>
    <row r="914" spans="1:17" hidden="1" x14ac:dyDescent="0.25">
      <c r="A914" t="s">
        <v>2303</v>
      </c>
      <c r="B914" t="s">
        <v>2336</v>
      </c>
      <c r="C914" t="s">
        <v>371</v>
      </c>
      <c r="D914" t="s">
        <v>2305</v>
      </c>
      <c r="E914" t="s">
        <v>373</v>
      </c>
      <c r="F914" t="s">
        <v>373</v>
      </c>
      <c r="G914" t="s">
        <v>713</v>
      </c>
      <c r="H914" t="s">
        <v>714</v>
      </c>
      <c r="I914" t="s">
        <v>376</v>
      </c>
      <c r="J914" s="33">
        <v>0.495</v>
      </c>
      <c r="K914" s="33">
        <v>470.25</v>
      </c>
      <c r="L914">
        <v>15</v>
      </c>
      <c r="M914">
        <v>634838</v>
      </c>
      <c r="N914" t="s">
        <v>1294</v>
      </c>
      <c r="O914" t="s">
        <v>378</v>
      </c>
      <c r="P914">
        <f>IF(Tabel1[[#This Row],[Beschikte productie per jaar '[MWh']]]&gt;14.25,1,0)</f>
        <v>1</v>
      </c>
      <c r="Q914" s="2" t="str">
        <f>VLOOKUP(Tabel1[[#This Row],[Plaats lokatie]],stadgem,4,0)</f>
        <v>De Wolden</v>
      </c>
    </row>
    <row r="915" spans="1:17" hidden="1" x14ac:dyDescent="0.25">
      <c r="A915" t="s">
        <v>2303</v>
      </c>
      <c r="B915" t="s">
        <v>2337</v>
      </c>
      <c r="C915" t="s">
        <v>371</v>
      </c>
      <c r="D915" t="s">
        <v>2305</v>
      </c>
      <c r="E915" t="s">
        <v>373</v>
      </c>
      <c r="F915" t="s">
        <v>373</v>
      </c>
      <c r="G915" t="s">
        <v>783</v>
      </c>
      <c r="H915" t="s">
        <v>784</v>
      </c>
      <c r="I915" t="s">
        <v>376</v>
      </c>
      <c r="J915" s="33">
        <v>0.19564999999999999</v>
      </c>
      <c r="K915" s="33">
        <v>185.86799999999999</v>
      </c>
      <c r="L915">
        <v>15</v>
      </c>
      <c r="M915">
        <v>211890</v>
      </c>
      <c r="N915" t="s">
        <v>1294</v>
      </c>
      <c r="O915" t="s">
        <v>378</v>
      </c>
      <c r="P915">
        <f>IF(Tabel1[[#This Row],[Beschikte productie per jaar '[MWh']]]&gt;14.25,1,0)</f>
        <v>1</v>
      </c>
      <c r="Q915" s="2" t="str">
        <f>VLOOKUP(Tabel1[[#This Row],[Plaats lokatie]],stadgem,4,0)</f>
        <v>Noordenveld</v>
      </c>
    </row>
    <row r="916" spans="1:17" hidden="1" x14ac:dyDescent="0.25">
      <c r="A916" t="s">
        <v>2303</v>
      </c>
      <c r="B916" t="s">
        <v>2338</v>
      </c>
      <c r="C916" t="s">
        <v>371</v>
      </c>
      <c r="D916" t="s">
        <v>2305</v>
      </c>
      <c r="E916" t="s">
        <v>373</v>
      </c>
      <c r="F916" t="s">
        <v>373</v>
      </c>
      <c r="G916" t="s">
        <v>468</v>
      </c>
      <c r="H916" t="s">
        <v>469</v>
      </c>
      <c r="I916" t="s">
        <v>376</v>
      </c>
      <c r="J916" s="33">
        <v>1.6E-2</v>
      </c>
      <c r="K916" s="33">
        <v>15.2</v>
      </c>
      <c r="L916">
        <v>15</v>
      </c>
      <c r="M916">
        <v>15504</v>
      </c>
      <c r="N916" t="s">
        <v>1294</v>
      </c>
      <c r="O916" t="s">
        <v>378</v>
      </c>
      <c r="P916">
        <f>IF(Tabel1[[#This Row],[Beschikte productie per jaar '[MWh']]]&gt;14.25,1,0)</f>
        <v>1</v>
      </c>
      <c r="Q916" s="2" t="str">
        <f>VLOOKUP(Tabel1[[#This Row],[Plaats lokatie]],stadgem,4,0)</f>
        <v>Coevorden</v>
      </c>
    </row>
    <row r="917" spans="1:17" hidden="1" x14ac:dyDescent="0.25">
      <c r="A917" t="s">
        <v>2303</v>
      </c>
      <c r="B917" t="s">
        <v>2339</v>
      </c>
      <c r="C917" t="s">
        <v>371</v>
      </c>
      <c r="D917" t="s">
        <v>2305</v>
      </c>
      <c r="E917" t="s">
        <v>2340</v>
      </c>
      <c r="F917" t="s">
        <v>2341</v>
      </c>
      <c r="G917" t="s">
        <v>2342</v>
      </c>
      <c r="H917" t="s">
        <v>877</v>
      </c>
      <c r="I917" t="s">
        <v>376</v>
      </c>
      <c r="J917" s="33">
        <v>1.848E-2</v>
      </c>
      <c r="K917" s="33">
        <v>17.555999999999997</v>
      </c>
      <c r="L917">
        <v>15</v>
      </c>
      <c r="M917">
        <v>17908</v>
      </c>
      <c r="N917" t="s">
        <v>1501</v>
      </c>
      <c r="O917" t="s">
        <v>378</v>
      </c>
      <c r="P917">
        <f>IF(Tabel1[[#This Row],[Beschikte productie per jaar '[MWh']]]&gt;14.25,1,0)</f>
        <v>1</v>
      </c>
      <c r="Q917" s="2" t="str">
        <f>VLOOKUP(Tabel1[[#This Row],[Plaats lokatie]],stadgem,4,0)</f>
        <v>Borger-Odoorn</v>
      </c>
    </row>
    <row r="918" spans="1:17" hidden="1" x14ac:dyDescent="0.25">
      <c r="A918" t="s">
        <v>2303</v>
      </c>
      <c r="B918" t="s">
        <v>2343</v>
      </c>
      <c r="C918" t="s">
        <v>371</v>
      </c>
      <c r="D918" t="s">
        <v>2305</v>
      </c>
      <c r="E918" t="s">
        <v>373</v>
      </c>
      <c r="F918" t="s">
        <v>373</v>
      </c>
      <c r="G918" t="s">
        <v>672</v>
      </c>
      <c r="H918" t="s">
        <v>673</v>
      </c>
      <c r="I918" t="s">
        <v>376</v>
      </c>
      <c r="J918" s="33">
        <v>0.16800000000000001</v>
      </c>
      <c r="K918" s="33">
        <v>159.6</v>
      </c>
      <c r="L918">
        <v>15</v>
      </c>
      <c r="M918">
        <v>215460</v>
      </c>
      <c r="N918" t="s">
        <v>1294</v>
      </c>
      <c r="O918" t="s">
        <v>378</v>
      </c>
      <c r="P918">
        <f>IF(Tabel1[[#This Row],[Beschikte productie per jaar '[MWh']]]&gt;14.25,1,0)</f>
        <v>1</v>
      </c>
      <c r="Q918" s="2" t="str">
        <f>VLOOKUP(Tabel1[[#This Row],[Plaats lokatie]],stadgem,4,0)</f>
        <v>Aa en Hunze</v>
      </c>
    </row>
    <row r="919" spans="1:17" hidden="1" x14ac:dyDescent="0.25">
      <c r="A919" t="s">
        <v>2303</v>
      </c>
      <c r="B919" t="s">
        <v>2344</v>
      </c>
      <c r="C919" t="s">
        <v>371</v>
      </c>
      <c r="D919" t="s">
        <v>2305</v>
      </c>
      <c r="E919" t="s">
        <v>373</v>
      </c>
      <c r="F919" t="s">
        <v>373</v>
      </c>
      <c r="G919" t="s">
        <v>1530</v>
      </c>
      <c r="H919" t="s">
        <v>1531</v>
      </c>
      <c r="I919" t="s">
        <v>376</v>
      </c>
      <c r="J919" s="33">
        <v>7.4999999999999997E-2</v>
      </c>
      <c r="K919" s="33">
        <v>71.25</v>
      </c>
      <c r="L919">
        <v>15</v>
      </c>
      <c r="M919">
        <v>92982</v>
      </c>
      <c r="N919" t="s">
        <v>1294</v>
      </c>
      <c r="O919" t="s">
        <v>378</v>
      </c>
      <c r="P919">
        <f>IF(Tabel1[[#This Row],[Beschikte productie per jaar '[MWh']]]&gt;14.25,1,0)</f>
        <v>1</v>
      </c>
      <c r="Q919" s="2" t="str">
        <f>VLOOKUP(Tabel1[[#This Row],[Plaats lokatie]],stadgem,4,0)</f>
        <v>Coevorden</v>
      </c>
    </row>
    <row r="920" spans="1:17" hidden="1" x14ac:dyDescent="0.25">
      <c r="A920" t="s">
        <v>2303</v>
      </c>
      <c r="B920" t="s">
        <v>2345</v>
      </c>
      <c r="C920" t="s">
        <v>371</v>
      </c>
      <c r="D920" t="s">
        <v>2305</v>
      </c>
      <c r="E920" t="s">
        <v>1458</v>
      </c>
      <c r="F920" t="s">
        <v>2346</v>
      </c>
      <c r="G920" t="s">
        <v>2347</v>
      </c>
      <c r="H920" t="s">
        <v>469</v>
      </c>
      <c r="I920" t="s">
        <v>376</v>
      </c>
      <c r="J920" s="33">
        <v>0.13</v>
      </c>
      <c r="K920" s="33">
        <v>123.5</v>
      </c>
      <c r="L920">
        <v>15</v>
      </c>
      <c r="M920">
        <v>140790</v>
      </c>
      <c r="N920" t="s">
        <v>1294</v>
      </c>
      <c r="O920" t="s">
        <v>378</v>
      </c>
      <c r="P920">
        <f>IF(Tabel1[[#This Row],[Beschikte productie per jaar '[MWh']]]&gt;14.25,1,0)</f>
        <v>1</v>
      </c>
      <c r="Q920" s="2" t="str">
        <f>VLOOKUP(Tabel1[[#This Row],[Plaats lokatie]],stadgem,4,0)</f>
        <v>Coevorden</v>
      </c>
    </row>
    <row r="921" spans="1:17" hidden="1" x14ac:dyDescent="0.25">
      <c r="A921" t="s">
        <v>2303</v>
      </c>
      <c r="B921" t="s">
        <v>2348</v>
      </c>
      <c r="C921" t="s">
        <v>371</v>
      </c>
      <c r="D921" t="s">
        <v>2305</v>
      </c>
      <c r="E921" t="s">
        <v>373</v>
      </c>
      <c r="F921" t="s">
        <v>373</v>
      </c>
      <c r="G921" t="s">
        <v>2349</v>
      </c>
      <c r="H921" t="s">
        <v>389</v>
      </c>
      <c r="I921" t="s">
        <v>376</v>
      </c>
      <c r="J921" s="33">
        <v>0.3</v>
      </c>
      <c r="K921" s="33">
        <v>285</v>
      </c>
      <c r="L921">
        <v>15</v>
      </c>
      <c r="M921">
        <v>376200</v>
      </c>
      <c r="N921" t="s">
        <v>1294</v>
      </c>
      <c r="O921" t="s">
        <v>1513</v>
      </c>
      <c r="P921">
        <f>IF(Tabel1[[#This Row],[Beschikte productie per jaar '[MWh']]]&gt;14.25,1,0)</f>
        <v>1</v>
      </c>
      <c r="Q921" s="2" t="str">
        <f>VLOOKUP(Tabel1[[#This Row],[Plaats lokatie]],stadgem,4,0)</f>
        <v>Emmen</v>
      </c>
    </row>
    <row r="922" spans="1:17" x14ac:dyDescent="0.25">
      <c r="A922" t="s">
        <v>2303</v>
      </c>
      <c r="B922" t="s">
        <v>2350</v>
      </c>
      <c r="C922" t="s">
        <v>371</v>
      </c>
      <c r="D922" t="s">
        <v>2305</v>
      </c>
      <c r="E922" t="s">
        <v>2351</v>
      </c>
      <c r="F922" t="s">
        <v>2352</v>
      </c>
      <c r="G922" t="s">
        <v>2353</v>
      </c>
      <c r="H922" t="s">
        <v>568</v>
      </c>
      <c r="I922" t="s">
        <v>376</v>
      </c>
      <c r="J922" s="33">
        <v>0.05</v>
      </c>
      <c r="K922" s="33">
        <v>47.5</v>
      </c>
      <c r="L922">
        <v>15</v>
      </c>
      <c r="M922">
        <v>64125</v>
      </c>
      <c r="N922" t="s">
        <v>1294</v>
      </c>
      <c r="O922" t="s">
        <v>378</v>
      </c>
      <c r="P922">
        <f>IF(Tabel1[[#This Row],[Beschikte productie per jaar '[MWh']]]&gt;14.25,1,0)</f>
        <v>1</v>
      </c>
      <c r="Q922" s="2" t="str">
        <f>VLOOKUP(Tabel1[[#This Row],[Plaats lokatie]],stadgem,4,0)</f>
        <v>Tynaarlo</v>
      </c>
    </row>
    <row r="923" spans="1:17" hidden="1" x14ac:dyDescent="0.25">
      <c r="A923" t="s">
        <v>2303</v>
      </c>
      <c r="B923" t="s">
        <v>2354</v>
      </c>
      <c r="C923" t="s">
        <v>371</v>
      </c>
      <c r="D923" t="s">
        <v>2305</v>
      </c>
      <c r="E923" t="s">
        <v>2355</v>
      </c>
      <c r="F923" t="s">
        <v>2356</v>
      </c>
      <c r="G923" t="s">
        <v>2357</v>
      </c>
      <c r="H923" t="s">
        <v>404</v>
      </c>
      <c r="I923" t="s">
        <v>376</v>
      </c>
      <c r="J923" s="33">
        <v>0.2</v>
      </c>
      <c r="K923" s="33">
        <v>190</v>
      </c>
      <c r="L923">
        <v>15</v>
      </c>
      <c r="M923">
        <v>250800</v>
      </c>
      <c r="N923" t="s">
        <v>1294</v>
      </c>
      <c r="O923" t="s">
        <v>378</v>
      </c>
      <c r="P923">
        <f>IF(Tabel1[[#This Row],[Beschikte productie per jaar '[MWh']]]&gt;14.25,1,0)</f>
        <v>1</v>
      </c>
      <c r="Q923" s="2" t="str">
        <f>VLOOKUP(Tabel1[[#This Row],[Plaats lokatie]],stadgem,4,0)</f>
        <v>Midden-Drenthe</v>
      </c>
    </row>
    <row r="924" spans="1:17" hidden="1" x14ac:dyDescent="0.25">
      <c r="A924" t="s">
        <v>2303</v>
      </c>
      <c r="B924" t="s">
        <v>2358</v>
      </c>
      <c r="C924" t="s">
        <v>371</v>
      </c>
      <c r="D924" t="s">
        <v>2305</v>
      </c>
      <c r="E924" t="s">
        <v>2359</v>
      </c>
      <c r="F924" t="s">
        <v>2360</v>
      </c>
      <c r="G924" t="s">
        <v>2361</v>
      </c>
      <c r="H924" t="s">
        <v>1030</v>
      </c>
      <c r="I924" t="s">
        <v>376</v>
      </c>
      <c r="J924" s="33">
        <v>0.48499999999999999</v>
      </c>
      <c r="K924" s="33">
        <v>460.75</v>
      </c>
      <c r="L924">
        <v>15</v>
      </c>
      <c r="M924">
        <v>608190</v>
      </c>
      <c r="N924" t="s">
        <v>1294</v>
      </c>
      <c r="O924" t="s">
        <v>378</v>
      </c>
      <c r="P924">
        <f>IF(Tabel1[[#This Row],[Beschikte productie per jaar '[MWh']]]&gt;14.25,1,0)</f>
        <v>1</v>
      </c>
      <c r="Q924" s="2" t="str">
        <f>VLOOKUP(Tabel1[[#This Row],[Plaats lokatie]],stadgem,4,0)</f>
        <v>Emmen</v>
      </c>
    </row>
    <row r="925" spans="1:17" hidden="1" x14ac:dyDescent="0.25">
      <c r="A925" t="s">
        <v>2303</v>
      </c>
      <c r="B925" t="s">
        <v>2362</v>
      </c>
      <c r="C925" t="s">
        <v>1145</v>
      </c>
      <c r="D925" t="s">
        <v>2363</v>
      </c>
      <c r="E925" t="s">
        <v>2364</v>
      </c>
      <c r="F925" t="s">
        <v>2365</v>
      </c>
      <c r="G925" t="s">
        <v>2366</v>
      </c>
      <c r="H925" t="s">
        <v>469</v>
      </c>
      <c r="I925" t="s">
        <v>376</v>
      </c>
      <c r="J925" s="33">
        <v>14.99</v>
      </c>
      <c r="K925" s="33">
        <v>119920</v>
      </c>
      <c r="L925">
        <v>12</v>
      </c>
      <c r="M925">
        <v>46049280</v>
      </c>
      <c r="N925" t="s">
        <v>565</v>
      </c>
      <c r="O925" t="s">
        <v>1513</v>
      </c>
      <c r="P925">
        <f>IF(Tabel1[[#This Row],[Beschikte productie per jaar '[MWh']]]&gt;14.25,1,0)</f>
        <v>1</v>
      </c>
      <c r="Q925" s="2" t="str">
        <f>VLOOKUP(Tabel1[[#This Row],[Plaats lokatie]],stadgem,4,0)</f>
        <v>Coevorden</v>
      </c>
    </row>
    <row r="926" spans="1:17" x14ac:dyDescent="0.25">
      <c r="A926" t="s">
        <v>2303</v>
      </c>
      <c r="B926" t="s">
        <v>2367</v>
      </c>
      <c r="C926" t="s">
        <v>371</v>
      </c>
      <c r="D926" t="s">
        <v>2305</v>
      </c>
      <c r="E926" t="s">
        <v>2368</v>
      </c>
      <c r="F926" t="s">
        <v>2369</v>
      </c>
      <c r="G926" t="s">
        <v>2370</v>
      </c>
      <c r="H926" t="s">
        <v>568</v>
      </c>
      <c r="I926" t="s">
        <v>376</v>
      </c>
      <c r="J926" s="33">
        <v>0.1</v>
      </c>
      <c r="K926" s="33">
        <v>95</v>
      </c>
      <c r="L926">
        <v>15</v>
      </c>
      <c r="M926">
        <v>128250</v>
      </c>
      <c r="N926" t="s">
        <v>1294</v>
      </c>
      <c r="O926" t="s">
        <v>378</v>
      </c>
      <c r="P926">
        <f>IF(Tabel1[[#This Row],[Beschikte productie per jaar '[MWh']]]&gt;14.25,1,0)</f>
        <v>1</v>
      </c>
      <c r="Q926" s="2" t="str">
        <f>VLOOKUP(Tabel1[[#This Row],[Plaats lokatie]],stadgem,4,0)</f>
        <v>Tynaarlo</v>
      </c>
    </row>
    <row r="927" spans="1:17" hidden="1" x14ac:dyDescent="0.25">
      <c r="A927" t="s">
        <v>2303</v>
      </c>
      <c r="B927" t="s">
        <v>2371</v>
      </c>
      <c r="C927" t="s">
        <v>371</v>
      </c>
      <c r="D927" t="s">
        <v>2305</v>
      </c>
      <c r="E927" t="s">
        <v>2372</v>
      </c>
      <c r="F927" t="s">
        <v>2373</v>
      </c>
      <c r="G927" t="s">
        <v>2374</v>
      </c>
      <c r="H927" t="s">
        <v>410</v>
      </c>
      <c r="I927" t="s">
        <v>376</v>
      </c>
      <c r="J927" s="33">
        <v>6.9224999999999995E-2</v>
      </c>
      <c r="K927" s="33">
        <v>65.763999999999996</v>
      </c>
      <c r="L927">
        <v>15</v>
      </c>
      <c r="M927">
        <v>86809</v>
      </c>
      <c r="N927" t="s">
        <v>1294</v>
      </c>
      <c r="O927" t="s">
        <v>1513</v>
      </c>
      <c r="P927">
        <f>IF(Tabel1[[#This Row],[Beschikte productie per jaar '[MWh']]]&gt;14.25,1,0)</f>
        <v>1</v>
      </c>
      <c r="Q927" s="2" t="str">
        <f>VLOOKUP(Tabel1[[#This Row],[Plaats lokatie]],stadgem,4,0)</f>
        <v>Noordenveld</v>
      </c>
    </row>
    <row r="928" spans="1:17" x14ac:dyDescent="0.25">
      <c r="A928" t="s">
        <v>2303</v>
      </c>
      <c r="B928" t="s">
        <v>2375</v>
      </c>
      <c r="C928" t="s">
        <v>371</v>
      </c>
      <c r="D928" t="s">
        <v>2305</v>
      </c>
      <c r="E928" t="s">
        <v>373</v>
      </c>
      <c r="F928" t="s">
        <v>373</v>
      </c>
      <c r="G928" t="s">
        <v>1490</v>
      </c>
      <c r="H928" t="s">
        <v>1491</v>
      </c>
      <c r="I928" t="s">
        <v>376</v>
      </c>
      <c r="J928" s="33">
        <v>0.219</v>
      </c>
      <c r="K928" s="33">
        <v>208.05</v>
      </c>
      <c r="L928">
        <v>15</v>
      </c>
      <c r="M928">
        <v>327689</v>
      </c>
      <c r="N928" t="s">
        <v>1294</v>
      </c>
      <c r="O928" t="s">
        <v>378</v>
      </c>
      <c r="P928">
        <f>IF(Tabel1[[#This Row],[Beschikte productie per jaar '[MWh']]]&gt;14.25,1,0)</f>
        <v>1</v>
      </c>
      <c r="Q928" s="2" t="str">
        <f>VLOOKUP(Tabel1[[#This Row],[Plaats lokatie]],stadgem,4,0)</f>
        <v>Tynaarlo</v>
      </c>
    </row>
    <row r="929" spans="1:17" hidden="1" x14ac:dyDescent="0.25">
      <c r="A929" t="s">
        <v>2303</v>
      </c>
      <c r="B929" t="s">
        <v>2376</v>
      </c>
      <c r="C929" t="s">
        <v>371</v>
      </c>
      <c r="D929" t="s">
        <v>2305</v>
      </c>
      <c r="E929" t="s">
        <v>2377</v>
      </c>
      <c r="F929" t="s">
        <v>2378</v>
      </c>
      <c r="G929" t="s">
        <v>2379</v>
      </c>
      <c r="H929" t="s">
        <v>466</v>
      </c>
      <c r="I929" t="s">
        <v>376</v>
      </c>
      <c r="J929" s="33">
        <v>0.106</v>
      </c>
      <c r="K929" s="33">
        <v>100.7</v>
      </c>
      <c r="L929">
        <v>15</v>
      </c>
      <c r="M929">
        <v>123861</v>
      </c>
      <c r="N929" t="s">
        <v>1294</v>
      </c>
      <c r="O929" t="s">
        <v>378</v>
      </c>
      <c r="P929">
        <f>IF(Tabel1[[#This Row],[Beschikte productie per jaar '[MWh']]]&gt;14.25,1,0)</f>
        <v>1</v>
      </c>
      <c r="Q929" s="2" t="str">
        <f>VLOOKUP(Tabel1[[#This Row],[Plaats lokatie]],stadgem,4,0)</f>
        <v>Aa en Hunze</v>
      </c>
    </row>
    <row r="930" spans="1:17" hidden="1" x14ac:dyDescent="0.25">
      <c r="A930" t="s">
        <v>2303</v>
      </c>
      <c r="B930" t="s">
        <v>2380</v>
      </c>
      <c r="C930" t="s">
        <v>371</v>
      </c>
      <c r="D930" t="s">
        <v>2305</v>
      </c>
      <c r="E930" t="s">
        <v>2381</v>
      </c>
      <c r="F930" t="s">
        <v>2382</v>
      </c>
      <c r="G930" t="s">
        <v>1247</v>
      </c>
      <c r="H930" t="s">
        <v>384</v>
      </c>
      <c r="I930" t="s">
        <v>376</v>
      </c>
      <c r="J930" s="33">
        <v>0.16800000000000001</v>
      </c>
      <c r="K930" s="33">
        <v>159.6</v>
      </c>
      <c r="L930">
        <v>15</v>
      </c>
      <c r="M930">
        <v>210672</v>
      </c>
      <c r="N930" t="s">
        <v>1294</v>
      </c>
      <c r="O930" t="s">
        <v>378</v>
      </c>
      <c r="P930">
        <f>IF(Tabel1[[#This Row],[Beschikte productie per jaar '[MWh']]]&gt;14.25,1,0)</f>
        <v>1</v>
      </c>
      <c r="Q930" s="2" t="str">
        <f>VLOOKUP(Tabel1[[#This Row],[Plaats lokatie]],stadgem,4,0)</f>
        <v>Hoogeveen</v>
      </c>
    </row>
    <row r="931" spans="1:17" hidden="1" x14ac:dyDescent="0.25">
      <c r="A931" t="s">
        <v>2303</v>
      </c>
      <c r="B931" t="s">
        <v>2383</v>
      </c>
      <c r="C931" t="s">
        <v>371</v>
      </c>
      <c r="D931" t="s">
        <v>2384</v>
      </c>
      <c r="E931" t="s">
        <v>2385</v>
      </c>
      <c r="F931" t="s">
        <v>2386</v>
      </c>
      <c r="G931" t="s">
        <v>2387</v>
      </c>
      <c r="H931" t="s">
        <v>678</v>
      </c>
      <c r="I931" t="s">
        <v>376</v>
      </c>
      <c r="J931" s="33">
        <v>1.02</v>
      </c>
      <c r="K931" s="33">
        <v>969</v>
      </c>
      <c r="L931">
        <v>15</v>
      </c>
      <c r="M931">
        <v>1206405</v>
      </c>
      <c r="N931" t="s">
        <v>1294</v>
      </c>
      <c r="O931" t="s">
        <v>1513</v>
      </c>
      <c r="P931">
        <f>IF(Tabel1[[#This Row],[Beschikte productie per jaar '[MWh']]]&gt;14.25,1,0)</f>
        <v>1</v>
      </c>
      <c r="Q931" s="2" t="str">
        <f>VLOOKUP(Tabel1[[#This Row],[Plaats lokatie]],stadgem,4,0)</f>
        <v>Emmen</v>
      </c>
    </row>
    <row r="932" spans="1:17" hidden="1" x14ac:dyDescent="0.25">
      <c r="A932" t="s">
        <v>2303</v>
      </c>
      <c r="B932" t="s">
        <v>2388</v>
      </c>
      <c r="C932" t="s">
        <v>371</v>
      </c>
      <c r="D932" t="s">
        <v>2305</v>
      </c>
      <c r="E932" t="s">
        <v>2389</v>
      </c>
      <c r="F932" t="s">
        <v>2390</v>
      </c>
      <c r="G932" t="s">
        <v>2391</v>
      </c>
      <c r="H932" t="s">
        <v>384</v>
      </c>
      <c r="I932" t="s">
        <v>376</v>
      </c>
      <c r="J932" s="33">
        <v>0.3</v>
      </c>
      <c r="K932" s="33">
        <v>267.58333333333331</v>
      </c>
      <c r="L932">
        <v>15</v>
      </c>
      <c r="M932">
        <v>384750</v>
      </c>
      <c r="N932" t="s">
        <v>1294</v>
      </c>
      <c r="O932" t="s">
        <v>1513</v>
      </c>
      <c r="P932">
        <f>IF(Tabel1[[#This Row],[Beschikte productie per jaar '[MWh']]]&gt;14.25,1,0)</f>
        <v>1</v>
      </c>
      <c r="Q932" s="2" t="str">
        <f>VLOOKUP(Tabel1[[#This Row],[Plaats lokatie]],stadgem,4,0)</f>
        <v>Hoogeveen</v>
      </c>
    </row>
    <row r="933" spans="1:17" x14ac:dyDescent="0.25">
      <c r="A933" t="s">
        <v>2303</v>
      </c>
      <c r="B933" t="s">
        <v>2392</v>
      </c>
      <c r="C933" t="s">
        <v>371</v>
      </c>
      <c r="D933" t="s">
        <v>2305</v>
      </c>
      <c r="E933" t="s">
        <v>2351</v>
      </c>
      <c r="F933" t="s">
        <v>2393</v>
      </c>
      <c r="G933" t="s">
        <v>2394</v>
      </c>
      <c r="H933" t="s">
        <v>1022</v>
      </c>
      <c r="I933" t="s">
        <v>376</v>
      </c>
      <c r="J933" s="33">
        <v>0.06</v>
      </c>
      <c r="K933" s="33">
        <v>57</v>
      </c>
      <c r="L933">
        <v>15</v>
      </c>
      <c r="M933">
        <v>76950</v>
      </c>
      <c r="N933" t="s">
        <v>1294</v>
      </c>
      <c r="O933" t="s">
        <v>1513</v>
      </c>
      <c r="P933">
        <f>IF(Tabel1[[#This Row],[Beschikte productie per jaar '[MWh']]]&gt;14.25,1,0)</f>
        <v>1</v>
      </c>
      <c r="Q933" s="2" t="str">
        <f>VLOOKUP(Tabel1[[#This Row],[Plaats lokatie]],stadgem,4,0)</f>
        <v>Tynaarlo</v>
      </c>
    </row>
    <row r="934" spans="1:17" hidden="1" x14ac:dyDescent="0.25">
      <c r="A934" t="s">
        <v>2303</v>
      </c>
      <c r="B934" t="s">
        <v>2395</v>
      </c>
      <c r="C934" t="s">
        <v>371</v>
      </c>
      <c r="D934" t="s">
        <v>2305</v>
      </c>
      <c r="E934" t="s">
        <v>2396</v>
      </c>
      <c r="F934" t="s">
        <v>2397</v>
      </c>
      <c r="G934" t="s">
        <v>2398</v>
      </c>
      <c r="H934" t="s">
        <v>397</v>
      </c>
      <c r="I934" t="s">
        <v>376</v>
      </c>
      <c r="J934" s="33">
        <v>0.39524999999999999</v>
      </c>
      <c r="K934" s="33">
        <v>375.488</v>
      </c>
      <c r="L934">
        <v>15</v>
      </c>
      <c r="M934">
        <v>490012</v>
      </c>
      <c r="N934" t="s">
        <v>1294</v>
      </c>
      <c r="O934" t="s">
        <v>378</v>
      </c>
      <c r="P934">
        <f>IF(Tabel1[[#This Row],[Beschikte productie per jaar '[MWh']]]&gt;14.25,1,0)</f>
        <v>1</v>
      </c>
      <c r="Q934" s="2" t="str">
        <f>VLOOKUP(Tabel1[[#This Row],[Plaats lokatie]],stadgem,4,0)</f>
        <v>Meppel</v>
      </c>
    </row>
    <row r="935" spans="1:17" hidden="1" x14ac:dyDescent="0.25">
      <c r="A935" t="s">
        <v>2303</v>
      </c>
      <c r="B935" t="s">
        <v>2399</v>
      </c>
      <c r="C935" t="s">
        <v>371</v>
      </c>
      <c r="D935" t="s">
        <v>2305</v>
      </c>
      <c r="E935" t="s">
        <v>1831</v>
      </c>
      <c r="F935" t="s">
        <v>1832</v>
      </c>
      <c r="G935" t="s">
        <v>1833</v>
      </c>
      <c r="H935" t="s">
        <v>1834</v>
      </c>
      <c r="I935" t="s">
        <v>376</v>
      </c>
      <c r="J935" s="33">
        <v>8.2500000000000004E-2</v>
      </c>
      <c r="K935" s="33">
        <v>78.375</v>
      </c>
      <c r="L935">
        <v>15</v>
      </c>
      <c r="M935">
        <v>105807</v>
      </c>
      <c r="N935" t="s">
        <v>1294</v>
      </c>
      <c r="O935" t="s">
        <v>378</v>
      </c>
      <c r="P935">
        <f>IF(Tabel1[[#This Row],[Beschikte productie per jaar '[MWh']]]&gt;14.25,1,0)</f>
        <v>1</v>
      </c>
      <c r="Q935" s="2" t="str">
        <f>VLOOKUP(Tabel1[[#This Row],[Plaats lokatie]],stadgem,4,0)</f>
        <v>Borger-Odoorn</v>
      </c>
    </row>
    <row r="936" spans="1:17" hidden="1" x14ac:dyDescent="0.25">
      <c r="A936" t="s">
        <v>2303</v>
      </c>
      <c r="B936" t="s">
        <v>2400</v>
      </c>
      <c r="C936" t="s">
        <v>371</v>
      </c>
      <c r="D936" t="s">
        <v>2384</v>
      </c>
      <c r="E936" t="s">
        <v>2401</v>
      </c>
      <c r="F936" t="s">
        <v>2402</v>
      </c>
      <c r="G936" t="s">
        <v>1143</v>
      </c>
      <c r="H936" t="s">
        <v>469</v>
      </c>
      <c r="I936" t="s">
        <v>376</v>
      </c>
      <c r="J936" s="33">
        <v>4.9379999999999997</v>
      </c>
      <c r="K936" s="33">
        <v>4691.1000000000004</v>
      </c>
      <c r="L936">
        <v>15</v>
      </c>
      <c r="M936">
        <v>5910786</v>
      </c>
      <c r="N936" t="s">
        <v>1294</v>
      </c>
      <c r="O936" t="s">
        <v>1513</v>
      </c>
      <c r="P936">
        <f>IF(Tabel1[[#This Row],[Beschikte productie per jaar '[MWh']]]&gt;14.25,1,0)</f>
        <v>1</v>
      </c>
      <c r="Q936" s="2" t="str">
        <f>VLOOKUP(Tabel1[[#This Row],[Plaats lokatie]],stadgem,4,0)</f>
        <v>Coevorden</v>
      </c>
    </row>
    <row r="937" spans="1:17" x14ac:dyDescent="0.25">
      <c r="A937" t="s">
        <v>2303</v>
      </c>
      <c r="B937" t="s">
        <v>2403</v>
      </c>
      <c r="C937" t="s">
        <v>371</v>
      </c>
      <c r="D937" t="s">
        <v>2305</v>
      </c>
      <c r="E937" t="s">
        <v>2404</v>
      </c>
      <c r="F937" t="s">
        <v>2405</v>
      </c>
      <c r="G937" t="s">
        <v>2406</v>
      </c>
      <c r="H937" t="s">
        <v>431</v>
      </c>
      <c r="I937" t="s">
        <v>376</v>
      </c>
      <c r="J937" s="33">
        <v>0.27467999999999998</v>
      </c>
      <c r="K937" s="33">
        <v>260.94600000000003</v>
      </c>
      <c r="L937">
        <v>15</v>
      </c>
      <c r="M937">
        <v>324878</v>
      </c>
      <c r="N937" t="s">
        <v>1294</v>
      </c>
      <c r="O937" t="s">
        <v>378</v>
      </c>
      <c r="P937">
        <f>IF(Tabel1[[#This Row],[Beschikte productie per jaar '[MWh']]]&gt;14.25,1,0)</f>
        <v>1</v>
      </c>
      <c r="Q937" s="2" t="str">
        <f>VLOOKUP(Tabel1[[#This Row],[Plaats lokatie]],stadgem,4,0)</f>
        <v>Tynaarlo</v>
      </c>
    </row>
    <row r="938" spans="1:17" hidden="1" x14ac:dyDescent="0.25">
      <c r="A938" t="s">
        <v>2303</v>
      </c>
      <c r="B938" t="s">
        <v>2407</v>
      </c>
      <c r="C938" t="s">
        <v>371</v>
      </c>
      <c r="D938" t="s">
        <v>2305</v>
      </c>
      <c r="E938" t="s">
        <v>2408</v>
      </c>
      <c r="F938" t="s">
        <v>2409</v>
      </c>
      <c r="G938" t="s">
        <v>2410</v>
      </c>
      <c r="H938" t="s">
        <v>384</v>
      </c>
      <c r="I938" t="s">
        <v>376</v>
      </c>
      <c r="J938" s="33">
        <v>0.37</v>
      </c>
      <c r="K938" s="33">
        <v>351.5</v>
      </c>
      <c r="L938">
        <v>15</v>
      </c>
      <c r="M938">
        <v>474525</v>
      </c>
      <c r="N938" t="s">
        <v>1294</v>
      </c>
      <c r="O938" t="s">
        <v>378</v>
      </c>
      <c r="P938">
        <f>IF(Tabel1[[#This Row],[Beschikte productie per jaar '[MWh']]]&gt;14.25,1,0)</f>
        <v>1</v>
      </c>
      <c r="Q938" s="2" t="str">
        <f>VLOOKUP(Tabel1[[#This Row],[Plaats lokatie]],stadgem,4,0)</f>
        <v>Hoogeveen</v>
      </c>
    </row>
    <row r="939" spans="1:17" hidden="1" x14ac:dyDescent="0.25">
      <c r="A939" t="s">
        <v>2303</v>
      </c>
      <c r="B939" t="s">
        <v>2411</v>
      </c>
      <c r="C939" t="s">
        <v>371</v>
      </c>
      <c r="D939" t="s">
        <v>2305</v>
      </c>
      <c r="E939" t="s">
        <v>1759</v>
      </c>
      <c r="F939" t="s">
        <v>2412</v>
      </c>
      <c r="G939" t="s">
        <v>2413</v>
      </c>
      <c r="H939" t="s">
        <v>472</v>
      </c>
      <c r="I939" t="s">
        <v>376</v>
      </c>
      <c r="J939" s="33">
        <v>0.40820000000000001</v>
      </c>
      <c r="K939" s="33">
        <v>387.79</v>
      </c>
      <c r="L939">
        <v>15</v>
      </c>
      <c r="M939">
        <v>442081</v>
      </c>
      <c r="N939" t="s">
        <v>1294</v>
      </c>
      <c r="O939" t="s">
        <v>1513</v>
      </c>
      <c r="P939">
        <f>IF(Tabel1[[#This Row],[Beschikte productie per jaar '[MWh']]]&gt;14.25,1,0)</f>
        <v>1</v>
      </c>
      <c r="Q939" s="2" t="str">
        <f>VLOOKUP(Tabel1[[#This Row],[Plaats lokatie]],stadgem,4,0)</f>
        <v>Coevorden</v>
      </c>
    </row>
    <row r="940" spans="1:17" hidden="1" x14ac:dyDescent="0.25">
      <c r="A940" t="s">
        <v>2303</v>
      </c>
      <c r="B940" t="s">
        <v>2414</v>
      </c>
      <c r="C940" t="s">
        <v>371</v>
      </c>
      <c r="D940" t="s">
        <v>2305</v>
      </c>
      <c r="E940" t="s">
        <v>2415</v>
      </c>
      <c r="F940" t="s">
        <v>2416</v>
      </c>
      <c r="G940" t="s">
        <v>2417</v>
      </c>
      <c r="H940" t="s">
        <v>472</v>
      </c>
      <c r="I940" t="s">
        <v>376</v>
      </c>
      <c r="J940" s="33">
        <v>0.57699999999999996</v>
      </c>
      <c r="K940" s="33">
        <v>548.15</v>
      </c>
      <c r="L940">
        <v>15</v>
      </c>
      <c r="M940">
        <v>740003</v>
      </c>
      <c r="N940" t="s">
        <v>1294</v>
      </c>
      <c r="O940" t="s">
        <v>378</v>
      </c>
      <c r="P940">
        <f>IF(Tabel1[[#This Row],[Beschikte productie per jaar '[MWh']]]&gt;14.25,1,0)</f>
        <v>1</v>
      </c>
      <c r="Q940" s="2" t="str">
        <f>VLOOKUP(Tabel1[[#This Row],[Plaats lokatie]],stadgem,4,0)</f>
        <v>Coevorden</v>
      </c>
    </row>
    <row r="941" spans="1:17" hidden="1" x14ac:dyDescent="0.25">
      <c r="A941" t="s">
        <v>2303</v>
      </c>
      <c r="B941" t="s">
        <v>2418</v>
      </c>
      <c r="C941" t="s">
        <v>371</v>
      </c>
      <c r="D941" t="s">
        <v>2305</v>
      </c>
      <c r="E941" t="s">
        <v>373</v>
      </c>
      <c r="F941" t="s">
        <v>373</v>
      </c>
      <c r="G941" t="s">
        <v>1085</v>
      </c>
      <c r="H941" t="s">
        <v>1035</v>
      </c>
      <c r="I941" t="s">
        <v>376</v>
      </c>
      <c r="J941" s="33">
        <v>0.08</v>
      </c>
      <c r="K941" s="33">
        <v>76</v>
      </c>
      <c r="L941">
        <v>15</v>
      </c>
      <c r="M941">
        <v>100320</v>
      </c>
      <c r="N941" t="s">
        <v>1294</v>
      </c>
      <c r="O941" t="s">
        <v>378</v>
      </c>
      <c r="P941">
        <f>IF(Tabel1[[#This Row],[Beschikte productie per jaar '[MWh']]]&gt;14.25,1,0)</f>
        <v>1</v>
      </c>
      <c r="Q941" s="2" t="str">
        <f>VLOOKUP(Tabel1[[#This Row],[Plaats lokatie]],stadgem,4,0)</f>
        <v>Coevorden</v>
      </c>
    </row>
    <row r="942" spans="1:17" hidden="1" x14ac:dyDescent="0.25">
      <c r="A942" t="s">
        <v>2303</v>
      </c>
      <c r="B942" t="s">
        <v>2419</v>
      </c>
      <c r="C942" t="s">
        <v>371</v>
      </c>
      <c r="D942" t="s">
        <v>2305</v>
      </c>
      <c r="E942" t="s">
        <v>373</v>
      </c>
      <c r="F942" t="s">
        <v>373</v>
      </c>
      <c r="G942" t="s">
        <v>1066</v>
      </c>
      <c r="H942" t="s">
        <v>928</v>
      </c>
      <c r="I942" t="s">
        <v>376</v>
      </c>
      <c r="J942" s="33">
        <v>0.99</v>
      </c>
      <c r="K942" s="33">
        <v>940.5</v>
      </c>
      <c r="L942">
        <v>15</v>
      </c>
      <c r="M942">
        <v>1227353</v>
      </c>
      <c r="N942" t="s">
        <v>1294</v>
      </c>
      <c r="O942" t="s">
        <v>1513</v>
      </c>
      <c r="P942">
        <f>IF(Tabel1[[#This Row],[Beschikte productie per jaar '[MWh']]]&gt;14.25,1,0)</f>
        <v>1</v>
      </c>
      <c r="Q942" s="2" t="str">
        <f>VLOOKUP(Tabel1[[#This Row],[Plaats lokatie]],stadgem,4,0)</f>
        <v>Borger-Odoorn</v>
      </c>
    </row>
    <row r="943" spans="1:17" x14ac:dyDescent="0.25">
      <c r="A943" t="s">
        <v>2303</v>
      </c>
      <c r="B943" t="s">
        <v>2420</v>
      </c>
      <c r="C943" t="s">
        <v>371</v>
      </c>
      <c r="D943" t="s">
        <v>2305</v>
      </c>
      <c r="E943" t="s">
        <v>373</v>
      </c>
      <c r="F943" t="s">
        <v>373</v>
      </c>
      <c r="G943" t="s">
        <v>790</v>
      </c>
      <c r="H943" t="s">
        <v>791</v>
      </c>
      <c r="I943" t="s">
        <v>376</v>
      </c>
      <c r="J943" s="33">
        <v>0.105</v>
      </c>
      <c r="K943" s="33">
        <v>99.75</v>
      </c>
      <c r="L943">
        <v>15</v>
      </c>
      <c r="M943">
        <v>134663</v>
      </c>
      <c r="N943" t="s">
        <v>1294</v>
      </c>
      <c r="O943" t="s">
        <v>378</v>
      </c>
      <c r="P943">
        <f>IF(Tabel1[[#This Row],[Beschikte productie per jaar '[MWh']]]&gt;14.25,1,0)</f>
        <v>1</v>
      </c>
      <c r="Q943" s="2" t="str">
        <f>VLOOKUP(Tabel1[[#This Row],[Plaats lokatie]],stadgem,4,0)</f>
        <v>Tynaarlo</v>
      </c>
    </row>
    <row r="944" spans="1:17" hidden="1" x14ac:dyDescent="0.25">
      <c r="A944" t="s">
        <v>2303</v>
      </c>
      <c r="B944" t="s">
        <v>2421</v>
      </c>
      <c r="C944" t="s">
        <v>371</v>
      </c>
      <c r="D944" t="s">
        <v>2305</v>
      </c>
      <c r="E944" t="s">
        <v>1946</v>
      </c>
      <c r="F944" t="s">
        <v>1862</v>
      </c>
      <c r="G944" t="s">
        <v>1521</v>
      </c>
      <c r="H944" t="s">
        <v>397</v>
      </c>
      <c r="I944" t="s">
        <v>376</v>
      </c>
      <c r="J944" s="33">
        <v>0.44712000000000002</v>
      </c>
      <c r="K944" s="33">
        <v>424.76400000000001</v>
      </c>
      <c r="L944">
        <v>15</v>
      </c>
      <c r="M944">
        <v>528832</v>
      </c>
      <c r="N944" t="s">
        <v>1501</v>
      </c>
      <c r="O944" t="s">
        <v>1513</v>
      </c>
      <c r="P944">
        <f>IF(Tabel1[[#This Row],[Beschikte productie per jaar '[MWh']]]&gt;14.25,1,0)</f>
        <v>1</v>
      </c>
      <c r="Q944" s="2" t="str">
        <f>VLOOKUP(Tabel1[[#This Row],[Plaats lokatie]],stadgem,4,0)</f>
        <v>Meppel</v>
      </c>
    </row>
    <row r="945" spans="1:17" hidden="1" x14ac:dyDescent="0.25">
      <c r="A945" t="s">
        <v>2303</v>
      </c>
      <c r="B945" t="s">
        <v>2422</v>
      </c>
      <c r="C945" t="s">
        <v>371</v>
      </c>
      <c r="D945" t="s">
        <v>2305</v>
      </c>
      <c r="E945" t="s">
        <v>373</v>
      </c>
      <c r="F945" t="s">
        <v>373</v>
      </c>
      <c r="G945" t="s">
        <v>433</v>
      </c>
      <c r="H945" t="s">
        <v>434</v>
      </c>
      <c r="I945" t="s">
        <v>376</v>
      </c>
      <c r="J945" s="33">
        <v>0.224</v>
      </c>
      <c r="K945" s="33">
        <v>212.8</v>
      </c>
      <c r="L945">
        <v>15</v>
      </c>
      <c r="M945">
        <v>242592</v>
      </c>
      <c r="N945" t="s">
        <v>1294</v>
      </c>
      <c r="O945" t="s">
        <v>378</v>
      </c>
      <c r="P945">
        <f>IF(Tabel1[[#This Row],[Beschikte productie per jaar '[MWh']]]&gt;14.25,1,0)</f>
        <v>1</v>
      </c>
      <c r="Q945" s="2" t="str">
        <f>VLOOKUP(Tabel1[[#This Row],[Plaats lokatie]],stadgem,4,0)</f>
        <v>Aa en Hunze</v>
      </c>
    </row>
    <row r="946" spans="1:17" hidden="1" x14ac:dyDescent="0.25">
      <c r="A946" t="s">
        <v>2303</v>
      </c>
      <c r="B946" t="s">
        <v>2423</v>
      </c>
      <c r="C946" t="s">
        <v>371</v>
      </c>
      <c r="D946" t="s">
        <v>2305</v>
      </c>
      <c r="E946" t="s">
        <v>373</v>
      </c>
      <c r="F946" t="s">
        <v>373</v>
      </c>
      <c r="G946" t="s">
        <v>1445</v>
      </c>
      <c r="H946" t="s">
        <v>1446</v>
      </c>
      <c r="I946" t="s">
        <v>376</v>
      </c>
      <c r="J946" s="33">
        <v>0.27500000000000002</v>
      </c>
      <c r="K946" s="33">
        <v>261.25</v>
      </c>
      <c r="L946">
        <v>15</v>
      </c>
      <c r="M946">
        <v>340932</v>
      </c>
      <c r="N946" t="s">
        <v>1294</v>
      </c>
      <c r="O946" t="s">
        <v>378</v>
      </c>
      <c r="P946">
        <f>IF(Tabel1[[#This Row],[Beschikte productie per jaar '[MWh']]]&gt;14.25,1,0)</f>
        <v>1</v>
      </c>
      <c r="Q946" s="2" t="str">
        <f>VLOOKUP(Tabel1[[#This Row],[Plaats lokatie]],stadgem,4,0)</f>
        <v>De Wolden</v>
      </c>
    </row>
    <row r="947" spans="1:17" hidden="1" x14ac:dyDescent="0.25">
      <c r="A947" t="s">
        <v>2303</v>
      </c>
      <c r="B947" t="s">
        <v>2424</v>
      </c>
      <c r="C947" t="s">
        <v>371</v>
      </c>
      <c r="D947" t="s">
        <v>2305</v>
      </c>
      <c r="E947" t="s">
        <v>1759</v>
      </c>
      <c r="F947" t="s">
        <v>2425</v>
      </c>
      <c r="G947" t="s">
        <v>2426</v>
      </c>
      <c r="H947" t="s">
        <v>736</v>
      </c>
      <c r="I947" t="s">
        <v>376</v>
      </c>
      <c r="J947" s="33">
        <v>0.218725</v>
      </c>
      <c r="K947" s="33">
        <v>207.78900000000002</v>
      </c>
      <c r="L947">
        <v>15</v>
      </c>
      <c r="M947">
        <v>236880</v>
      </c>
      <c r="N947" t="s">
        <v>1294</v>
      </c>
      <c r="O947" t="s">
        <v>1513</v>
      </c>
      <c r="P947">
        <f>IF(Tabel1[[#This Row],[Beschikte productie per jaar '[MWh']]]&gt;14.25,1,0)</f>
        <v>1</v>
      </c>
      <c r="Q947" s="2" t="str">
        <f>VLOOKUP(Tabel1[[#This Row],[Plaats lokatie]],stadgem,4,0)</f>
        <v>Emmen</v>
      </c>
    </row>
    <row r="948" spans="1:17" hidden="1" x14ac:dyDescent="0.25">
      <c r="A948" t="s">
        <v>2303</v>
      </c>
      <c r="B948" t="s">
        <v>2427</v>
      </c>
      <c r="C948" t="s">
        <v>371</v>
      </c>
      <c r="D948" t="s">
        <v>2305</v>
      </c>
      <c r="E948" t="s">
        <v>1316</v>
      </c>
      <c r="F948" t="s">
        <v>1317</v>
      </c>
      <c r="G948" t="s">
        <v>1318</v>
      </c>
      <c r="H948" t="s">
        <v>469</v>
      </c>
      <c r="I948" t="s">
        <v>376</v>
      </c>
      <c r="J948" s="33">
        <v>8.8499999999999995E-2</v>
      </c>
      <c r="K948" s="33">
        <v>84.075000000000003</v>
      </c>
      <c r="L948">
        <v>15</v>
      </c>
      <c r="M948">
        <v>109718</v>
      </c>
      <c r="N948" t="s">
        <v>1294</v>
      </c>
      <c r="O948" t="s">
        <v>378</v>
      </c>
      <c r="P948">
        <f>IF(Tabel1[[#This Row],[Beschikte productie per jaar '[MWh']]]&gt;14.25,1,0)</f>
        <v>1</v>
      </c>
      <c r="Q948" s="2" t="str">
        <f>VLOOKUP(Tabel1[[#This Row],[Plaats lokatie]],stadgem,4,0)</f>
        <v>Coevorden</v>
      </c>
    </row>
    <row r="949" spans="1:17" hidden="1" x14ac:dyDescent="0.25">
      <c r="A949" t="s">
        <v>2303</v>
      </c>
      <c r="B949" t="s">
        <v>150</v>
      </c>
      <c r="C949" t="s">
        <v>371</v>
      </c>
      <c r="D949" t="s">
        <v>2384</v>
      </c>
      <c r="E949" t="s">
        <v>1165</v>
      </c>
      <c r="F949" t="s">
        <v>1166</v>
      </c>
      <c r="G949" t="s">
        <v>1326</v>
      </c>
      <c r="H949" t="s">
        <v>557</v>
      </c>
      <c r="I949" t="s">
        <v>376</v>
      </c>
      <c r="J949" s="33">
        <v>2.00013</v>
      </c>
      <c r="K949" s="33">
        <v>1900.124</v>
      </c>
      <c r="L949">
        <v>15</v>
      </c>
      <c r="M949">
        <v>2365655</v>
      </c>
      <c r="N949" t="s">
        <v>1501</v>
      </c>
      <c r="O949" t="s">
        <v>378</v>
      </c>
      <c r="P949">
        <f>IF(Tabel1[[#This Row],[Beschikte productie per jaar '[MWh']]]&gt;14.25,1,0)</f>
        <v>1</v>
      </c>
      <c r="Q949" s="2" t="str">
        <f>VLOOKUP(Tabel1[[#This Row],[Plaats lokatie]],stadgem,4,0)</f>
        <v>Hoogeveen</v>
      </c>
    </row>
    <row r="950" spans="1:17" hidden="1" x14ac:dyDescent="0.25">
      <c r="A950" t="s">
        <v>2303</v>
      </c>
      <c r="B950" t="s">
        <v>2428</v>
      </c>
      <c r="C950" t="s">
        <v>371</v>
      </c>
      <c r="D950" t="s">
        <v>2305</v>
      </c>
      <c r="E950" t="s">
        <v>1759</v>
      </c>
      <c r="F950" t="s">
        <v>2429</v>
      </c>
      <c r="G950" t="s">
        <v>2430</v>
      </c>
      <c r="H950" t="s">
        <v>784</v>
      </c>
      <c r="I950" t="s">
        <v>376</v>
      </c>
      <c r="J950" s="33">
        <v>0.58109999999999995</v>
      </c>
      <c r="K950" s="33">
        <v>552.04499999999996</v>
      </c>
      <c r="L950">
        <v>15</v>
      </c>
      <c r="M950">
        <v>629332</v>
      </c>
      <c r="N950" t="s">
        <v>1294</v>
      </c>
      <c r="O950" t="s">
        <v>1513</v>
      </c>
      <c r="P950">
        <f>IF(Tabel1[[#This Row],[Beschikte productie per jaar '[MWh']]]&gt;14.25,1,0)</f>
        <v>1</v>
      </c>
      <c r="Q950" s="2" t="str">
        <f>VLOOKUP(Tabel1[[#This Row],[Plaats lokatie]],stadgem,4,0)</f>
        <v>Noordenveld</v>
      </c>
    </row>
    <row r="951" spans="1:17" hidden="1" x14ac:dyDescent="0.25">
      <c r="A951" t="s">
        <v>2303</v>
      </c>
      <c r="B951" t="s">
        <v>2431</v>
      </c>
      <c r="C951" t="s">
        <v>1145</v>
      </c>
      <c r="D951" t="s">
        <v>2432</v>
      </c>
      <c r="E951" t="s">
        <v>1220</v>
      </c>
      <c r="F951" t="s">
        <v>2433</v>
      </c>
      <c r="G951" t="s">
        <v>2434</v>
      </c>
      <c r="H951" t="s">
        <v>384</v>
      </c>
      <c r="I951" t="s">
        <v>376</v>
      </c>
      <c r="J951" s="33">
        <v>0.502</v>
      </c>
      <c r="K951" s="33">
        <v>1111</v>
      </c>
      <c r="L951">
        <v>12</v>
      </c>
      <c r="M951">
        <v>346632</v>
      </c>
      <c r="N951" t="s">
        <v>565</v>
      </c>
      <c r="O951" t="s">
        <v>378</v>
      </c>
      <c r="P951">
        <f>IF(Tabel1[[#This Row],[Beschikte productie per jaar '[MWh']]]&gt;14.25,1,0)</f>
        <v>1</v>
      </c>
      <c r="Q951" s="2" t="str">
        <f>VLOOKUP(Tabel1[[#This Row],[Plaats lokatie]],stadgem,4,0)</f>
        <v>Hoogeveen</v>
      </c>
    </row>
    <row r="952" spans="1:17" hidden="1" x14ac:dyDescent="0.25">
      <c r="A952" t="s">
        <v>2303</v>
      </c>
      <c r="B952" t="s">
        <v>2435</v>
      </c>
      <c r="C952" t="s">
        <v>1145</v>
      </c>
      <c r="D952" t="s">
        <v>2363</v>
      </c>
      <c r="E952" t="s">
        <v>1269</v>
      </c>
      <c r="F952" t="s">
        <v>1270</v>
      </c>
      <c r="G952" t="s">
        <v>1271</v>
      </c>
      <c r="H952" t="s">
        <v>714</v>
      </c>
      <c r="I952" t="s">
        <v>376</v>
      </c>
      <c r="J952" s="33">
        <v>5</v>
      </c>
      <c r="K952" s="33">
        <v>15000</v>
      </c>
      <c r="L952">
        <v>12</v>
      </c>
      <c r="M952">
        <v>11700000</v>
      </c>
      <c r="N952" t="s">
        <v>565</v>
      </c>
      <c r="O952" t="s">
        <v>1513</v>
      </c>
      <c r="P952">
        <f>IF(Tabel1[[#This Row],[Beschikte productie per jaar '[MWh']]]&gt;14.25,1,0)</f>
        <v>1</v>
      </c>
      <c r="Q952" s="2" t="str">
        <f>VLOOKUP(Tabel1[[#This Row],[Plaats lokatie]],stadgem,4,0)</f>
        <v>De Wolden</v>
      </c>
    </row>
    <row r="953" spans="1:17" hidden="1" x14ac:dyDescent="0.25">
      <c r="A953" t="s">
        <v>2303</v>
      </c>
      <c r="B953" t="s">
        <v>2436</v>
      </c>
      <c r="C953" t="s">
        <v>371</v>
      </c>
      <c r="D953" t="s">
        <v>2305</v>
      </c>
      <c r="E953" t="s">
        <v>2437</v>
      </c>
      <c r="F953" t="s">
        <v>2438</v>
      </c>
      <c r="G953" t="s">
        <v>2439</v>
      </c>
      <c r="H953" t="s">
        <v>727</v>
      </c>
      <c r="I953" t="s">
        <v>376</v>
      </c>
      <c r="J953" s="33">
        <v>0.23100000000000001</v>
      </c>
      <c r="K953" s="33">
        <v>219.45</v>
      </c>
      <c r="L953">
        <v>15</v>
      </c>
      <c r="M953">
        <v>313500</v>
      </c>
      <c r="N953" t="s">
        <v>1294</v>
      </c>
      <c r="O953" t="s">
        <v>378</v>
      </c>
      <c r="P953">
        <f>IF(Tabel1[[#This Row],[Beschikte productie per jaar '[MWh']]]&gt;14.25,1,0)</f>
        <v>1</v>
      </c>
      <c r="Q953" s="2" t="str">
        <f>VLOOKUP(Tabel1[[#This Row],[Plaats lokatie]],stadgem,4,0)</f>
        <v>Coevorden</v>
      </c>
    </row>
    <row r="954" spans="1:17" hidden="1" x14ac:dyDescent="0.25">
      <c r="A954" t="s">
        <v>2303</v>
      </c>
      <c r="B954" t="s">
        <v>2440</v>
      </c>
      <c r="C954" t="s">
        <v>371</v>
      </c>
      <c r="D954" t="s">
        <v>2305</v>
      </c>
      <c r="E954" t="s">
        <v>373</v>
      </c>
      <c r="F954" t="s">
        <v>373</v>
      </c>
      <c r="G954" t="s">
        <v>1776</v>
      </c>
      <c r="H954" t="s">
        <v>1777</v>
      </c>
      <c r="I954" t="s">
        <v>376</v>
      </c>
      <c r="J954" s="33">
        <v>0.9</v>
      </c>
      <c r="K954" s="33">
        <v>855</v>
      </c>
      <c r="L954">
        <v>15</v>
      </c>
      <c r="M954">
        <v>1115775</v>
      </c>
      <c r="N954" t="s">
        <v>1294</v>
      </c>
      <c r="O954" t="s">
        <v>1513</v>
      </c>
      <c r="P954">
        <f>IF(Tabel1[[#This Row],[Beschikte productie per jaar '[MWh']]]&gt;14.25,1,0)</f>
        <v>1</v>
      </c>
      <c r="Q954" s="2" t="str">
        <f>VLOOKUP(Tabel1[[#This Row],[Plaats lokatie]],stadgem,4,0)</f>
        <v>Borger-Odoorn</v>
      </c>
    </row>
    <row r="955" spans="1:17" hidden="1" x14ac:dyDescent="0.25">
      <c r="A955" t="s">
        <v>2303</v>
      </c>
      <c r="B955" t="s">
        <v>2441</v>
      </c>
      <c r="C955" t="s">
        <v>371</v>
      </c>
      <c r="D955" t="s">
        <v>2384</v>
      </c>
      <c r="E955" t="s">
        <v>2401</v>
      </c>
      <c r="F955" t="s">
        <v>2442</v>
      </c>
      <c r="G955" t="s">
        <v>1242</v>
      </c>
      <c r="H955" t="s">
        <v>469</v>
      </c>
      <c r="I955" t="s">
        <v>376</v>
      </c>
      <c r="J955" s="33">
        <v>8.6419999999999995</v>
      </c>
      <c r="K955" s="33">
        <v>8209.9</v>
      </c>
      <c r="L955">
        <v>15</v>
      </c>
      <c r="M955">
        <v>10344474</v>
      </c>
      <c r="N955" t="s">
        <v>1294</v>
      </c>
      <c r="O955" t="s">
        <v>1513</v>
      </c>
      <c r="P955">
        <f>IF(Tabel1[[#This Row],[Beschikte productie per jaar '[MWh']]]&gt;14.25,1,0)</f>
        <v>1</v>
      </c>
      <c r="Q955" s="2" t="str">
        <f>VLOOKUP(Tabel1[[#This Row],[Plaats lokatie]],stadgem,4,0)</f>
        <v>Coevorden</v>
      </c>
    </row>
    <row r="956" spans="1:17" hidden="1" x14ac:dyDescent="0.25">
      <c r="A956" t="s">
        <v>2303</v>
      </c>
      <c r="B956" t="s">
        <v>2443</v>
      </c>
      <c r="C956" t="s">
        <v>371</v>
      </c>
      <c r="D956" t="s">
        <v>2305</v>
      </c>
      <c r="E956" t="s">
        <v>373</v>
      </c>
      <c r="F956" t="s">
        <v>373</v>
      </c>
      <c r="G956" t="s">
        <v>2444</v>
      </c>
      <c r="H956" t="s">
        <v>916</v>
      </c>
      <c r="I956" t="s">
        <v>376</v>
      </c>
      <c r="J956" s="33">
        <v>0.32369999999999999</v>
      </c>
      <c r="K956" s="33">
        <v>307.51500000000004</v>
      </c>
      <c r="L956">
        <v>15</v>
      </c>
      <c r="M956">
        <v>382857</v>
      </c>
      <c r="N956" t="s">
        <v>1294</v>
      </c>
      <c r="O956" t="s">
        <v>1513</v>
      </c>
      <c r="P956">
        <f>IF(Tabel1[[#This Row],[Beschikte productie per jaar '[MWh']]]&gt;14.25,1,0)</f>
        <v>1</v>
      </c>
      <c r="Q956" s="2" t="str">
        <f>VLOOKUP(Tabel1[[#This Row],[Plaats lokatie]],stadgem,4,0)</f>
        <v>Midden-Drenthe</v>
      </c>
    </row>
    <row r="957" spans="1:17" hidden="1" x14ac:dyDescent="0.25">
      <c r="A957" t="s">
        <v>2303</v>
      </c>
      <c r="B957" t="s">
        <v>2445</v>
      </c>
      <c r="C957" t="s">
        <v>371</v>
      </c>
      <c r="D957" t="s">
        <v>2305</v>
      </c>
      <c r="E957" t="s">
        <v>2446</v>
      </c>
      <c r="F957" t="s">
        <v>2447</v>
      </c>
      <c r="G957" t="s">
        <v>2448</v>
      </c>
      <c r="H957" t="s">
        <v>401</v>
      </c>
      <c r="I957" t="s">
        <v>376</v>
      </c>
      <c r="J957" s="33">
        <v>9.6000000000000002E-2</v>
      </c>
      <c r="K957" s="33">
        <v>91.2</v>
      </c>
      <c r="L957">
        <v>15</v>
      </c>
      <c r="M957">
        <v>120384</v>
      </c>
      <c r="N957" t="s">
        <v>1294</v>
      </c>
      <c r="O957" t="s">
        <v>378</v>
      </c>
      <c r="P957">
        <f>IF(Tabel1[[#This Row],[Beschikte productie per jaar '[MWh']]]&gt;14.25,1,0)</f>
        <v>1</v>
      </c>
      <c r="Q957" s="2" t="str">
        <f>VLOOKUP(Tabel1[[#This Row],[Plaats lokatie]],stadgem,4,0)</f>
        <v>Assen</v>
      </c>
    </row>
    <row r="958" spans="1:17" hidden="1" x14ac:dyDescent="0.25">
      <c r="A958" t="s">
        <v>2303</v>
      </c>
      <c r="B958" t="s">
        <v>2449</v>
      </c>
      <c r="C958" t="s">
        <v>371</v>
      </c>
      <c r="D958" t="s">
        <v>2305</v>
      </c>
      <c r="E958" t="s">
        <v>373</v>
      </c>
      <c r="F958" t="s">
        <v>373</v>
      </c>
      <c r="G958" t="s">
        <v>1843</v>
      </c>
      <c r="H958" t="s">
        <v>1844</v>
      </c>
      <c r="I958" t="s">
        <v>376</v>
      </c>
      <c r="J958" s="33">
        <v>0.32500000000000001</v>
      </c>
      <c r="K958" s="33">
        <v>308.75</v>
      </c>
      <c r="L958">
        <v>15</v>
      </c>
      <c r="M958">
        <v>389025</v>
      </c>
      <c r="N958" t="s">
        <v>1294</v>
      </c>
      <c r="O958" t="s">
        <v>1513</v>
      </c>
      <c r="P958">
        <f>IF(Tabel1[[#This Row],[Beschikte productie per jaar '[MWh']]]&gt;14.25,1,0)</f>
        <v>1</v>
      </c>
      <c r="Q958" s="2" t="str">
        <f>VLOOKUP(Tabel1[[#This Row],[Plaats lokatie]],stadgem,4,0)</f>
        <v>Midden-Drenthe</v>
      </c>
    </row>
    <row r="959" spans="1:17" hidden="1" x14ac:dyDescent="0.25">
      <c r="A959" t="s">
        <v>2303</v>
      </c>
      <c r="B959" t="s">
        <v>2450</v>
      </c>
      <c r="C959" t="s">
        <v>371</v>
      </c>
      <c r="D959" t="s">
        <v>2305</v>
      </c>
      <c r="E959" t="s">
        <v>373</v>
      </c>
      <c r="F959" t="s">
        <v>373</v>
      </c>
      <c r="G959" t="s">
        <v>542</v>
      </c>
      <c r="H959" t="s">
        <v>543</v>
      </c>
      <c r="I959" t="s">
        <v>376</v>
      </c>
      <c r="J959" s="33">
        <v>0.2</v>
      </c>
      <c r="K959" s="33">
        <v>190</v>
      </c>
      <c r="L959">
        <v>15</v>
      </c>
      <c r="M959">
        <v>250800</v>
      </c>
      <c r="N959" t="s">
        <v>1294</v>
      </c>
      <c r="O959" t="s">
        <v>378</v>
      </c>
      <c r="P959">
        <f>IF(Tabel1[[#This Row],[Beschikte productie per jaar '[MWh']]]&gt;14.25,1,0)</f>
        <v>1</v>
      </c>
      <c r="Q959" s="2" t="str">
        <f>VLOOKUP(Tabel1[[#This Row],[Plaats lokatie]],stadgem,4,0)</f>
        <v>Emmen</v>
      </c>
    </row>
    <row r="960" spans="1:17" hidden="1" x14ac:dyDescent="0.25">
      <c r="A960" t="s">
        <v>2303</v>
      </c>
      <c r="B960" t="s">
        <v>2451</v>
      </c>
      <c r="C960" t="s">
        <v>1145</v>
      </c>
      <c r="D960" t="s">
        <v>2432</v>
      </c>
      <c r="E960" t="s">
        <v>373</v>
      </c>
      <c r="F960" t="s">
        <v>373</v>
      </c>
      <c r="G960" t="s">
        <v>2452</v>
      </c>
      <c r="H960" t="s">
        <v>2453</v>
      </c>
      <c r="I960" t="s">
        <v>376</v>
      </c>
      <c r="J960" s="33">
        <v>0.5</v>
      </c>
      <c r="K960" s="33">
        <v>1221.8</v>
      </c>
      <c r="L960">
        <v>12</v>
      </c>
      <c r="M960">
        <v>381202</v>
      </c>
      <c r="N960" t="s">
        <v>565</v>
      </c>
      <c r="O960" t="s">
        <v>378</v>
      </c>
      <c r="P960">
        <f>IF(Tabel1[[#This Row],[Beschikte productie per jaar '[MWh']]]&gt;14.25,1,0)</f>
        <v>1</v>
      </c>
      <c r="Q960" s="2" t="str">
        <f>VLOOKUP(Tabel1[[#This Row],[Plaats lokatie]],stadgem,4,0)</f>
        <v>Borger-Odoorn</v>
      </c>
    </row>
    <row r="961" spans="1:17" hidden="1" x14ac:dyDescent="0.25">
      <c r="A961" t="s">
        <v>2303</v>
      </c>
      <c r="B961" t="s">
        <v>2454</v>
      </c>
      <c r="C961" t="s">
        <v>371</v>
      </c>
      <c r="D961" t="s">
        <v>2305</v>
      </c>
      <c r="E961" t="s">
        <v>373</v>
      </c>
      <c r="F961" t="s">
        <v>373</v>
      </c>
      <c r="G961" t="s">
        <v>902</v>
      </c>
      <c r="H961" t="s">
        <v>903</v>
      </c>
      <c r="I961" t="s">
        <v>376</v>
      </c>
      <c r="J961" s="33">
        <v>0.33700000000000002</v>
      </c>
      <c r="K961" s="33">
        <v>320.14999999999998</v>
      </c>
      <c r="L961">
        <v>15</v>
      </c>
      <c r="M961">
        <v>422598</v>
      </c>
      <c r="N961" t="s">
        <v>1294</v>
      </c>
      <c r="O961" t="s">
        <v>378</v>
      </c>
      <c r="P961">
        <f>IF(Tabel1[[#This Row],[Beschikte productie per jaar '[MWh']]]&gt;14.25,1,0)</f>
        <v>1</v>
      </c>
      <c r="Q961" s="2" t="str">
        <f>VLOOKUP(Tabel1[[#This Row],[Plaats lokatie]],stadgem,4,0)</f>
        <v>Midden-Drenthe</v>
      </c>
    </row>
    <row r="962" spans="1:17" hidden="1" x14ac:dyDescent="0.25">
      <c r="A962" t="s">
        <v>2303</v>
      </c>
      <c r="B962" t="s">
        <v>2455</v>
      </c>
      <c r="C962" t="s">
        <v>371</v>
      </c>
      <c r="D962" t="s">
        <v>2305</v>
      </c>
      <c r="E962" t="s">
        <v>2456</v>
      </c>
      <c r="F962" t="s">
        <v>2457</v>
      </c>
      <c r="G962" t="s">
        <v>2458</v>
      </c>
      <c r="H962" t="s">
        <v>670</v>
      </c>
      <c r="I962" t="s">
        <v>376</v>
      </c>
      <c r="J962" s="33">
        <v>0.14499999999999999</v>
      </c>
      <c r="K962" s="33">
        <v>137.75</v>
      </c>
      <c r="L962">
        <v>15</v>
      </c>
      <c r="M962">
        <v>169433</v>
      </c>
      <c r="N962" t="s">
        <v>1294</v>
      </c>
      <c r="O962" t="s">
        <v>378</v>
      </c>
      <c r="P962">
        <f>IF(Tabel1[[#This Row],[Beschikte productie per jaar '[MWh']]]&gt;14.25,1,0)</f>
        <v>1</v>
      </c>
      <c r="Q962" s="2" t="str">
        <f>VLOOKUP(Tabel1[[#This Row],[Plaats lokatie]],stadgem,4,0)</f>
        <v>Aa en Hunze</v>
      </c>
    </row>
    <row r="963" spans="1:17" hidden="1" x14ac:dyDescent="0.25">
      <c r="A963" t="s">
        <v>2303</v>
      </c>
      <c r="B963" t="s">
        <v>2459</v>
      </c>
      <c r="C963" t="s">
        <v>371</v>
      </c>
      <c r="D963" t="s">
        <v>2305</v>
      </c>
      <c r="E963" t="s">
        <v>373</v>
      </c>
      <c r="F963" t="s">
        <v>373</v>
      </c>
      <c r="G963" t="s">
        <v>1152</v>
      </c>
      <c r="H963" t="s">
        <v>1153</v>
      </c>
      <c r="I963" t="s">
        <v>376</v>
      </c>
      <c r="J963" s="33">
        <v>0.499</v>
      </c>
      <c r="K963" s="33">
        <v>474.05</v>
      </c>
      <c r="L963">
        <v>15</v>
      </c>
      <c r="M963">
        <v>590193</v>
      </c>
      <c r="N963" t="s">
        <v>1294</v>
      </c>
      <c r="O963" t="s">
        <v>1513</v>
      </c>
      <c r="P963">
        <f>IF(Tabel1[[#This Row],[Beschikte productie per jaar '[MWh']]]&gt;14.25,1,0)</f>
        <v>1</v>
      </c>
      <c r="Q963" s="2" t="str">
        <f>VLOOKUP(Tabel1[[#This Row],[Plaats lokatie]],stadgem,4,0)</f>
        <v>Noordenveld</v>
      </c>
    </row>
    <row r="964" spans="1:17" hidden="1" x14ac:dyDescent="0.25">
      <c r="A964" t="s">
        <v>2303</v>
      </c>
      <c r="B964" t="s">
        <v>2460</v>
      </c>
      <c r="C964" t="s">
        <v>371</v>
      </c>
      <c r="D964" t="s">
        <v>2305</v>
      </c>
      <c r="E964" t="s">
        <v>2461</v>
      </c>
      <c r="F964" t="s">
        <v>2462</v>
      </c>
      <c r="G964" t="s">
        <v>2463</v>
      </c>
      <c r="H964" t="s">
        <v>714</v>
      </c>
      <c r="I964" t="s">
        <v>376</v>
      </c>
      <c r="J964" s="33">
        <v>0.12967500000000001</v>
      </c>
      <c r="K964" s="33">
        <v>123.191</v>
      </c>
      <c r="L964">
        <v>15</v>
      </c>
      <c r="M964">
        <v>162613</v>
      </c>
      <c r="N964" t="s">
        <v>1294</v>
      </c>
      <c r="O964" t="s">
        <v>1513</v>
      </c>
      <c r="P964">
        <f>IF(Tabel1[[#This Row],[Beschikte productie per jaar '[MWh']]]&gt;14.25,1,0)</f>
        <v>1</v>
      </c>
      <c r="Q964" s="2" t="str">
        <f>VLOOKUP(Tabel1[[#This Row],[Plaats lokatie]],stadgem,4,0)</f>
        <v>De Wolden</v>
      </c>
    </row>
    <row r="965" spans="1:17" hidden="1" x14ac:dyDescent="0.25">
      <c r="A965" t="s">
        <v>2303</v>
      </c>
      <c r="B965" t="s">
        <v>72</v>
      </c>
      <c r="C965" t="s">
        <v>371</v>
      </c>
      <c r="D965" t="s">
        <v>2384</v>
      </c>
      <c r="E965" t="s">
        <v>2464</v>
      </c>
      <c r="F965" t="s">
        <v>2465</v>
      </c>
      <c r="G965" t="s">
        <v>2466</v>
      </c>
      <c r="H965" t="s">
        <v>428</v>
      </c>
      <c r="I965" t="s">
        <v>376</v>
      </c>
      <c r="J965" s="33">
        <v>4.7794499999999998</v>
      </c>
      <c r="K965" s="33">
        <v>4540.4780000000001</v>
      </c>
      <c r="L965">
        <v>15</v>
      </c>
      <c r="M965">
        <v>5789110</v>
      </c>
      <c r="N965" t="s">
        <v>1501</v>
      </c>
      <c r="O965" t="s">
        <v>1513</v>
      </c>
      <c r="P965">
        <f>IF(Tabel1[[#This Row],[Beschikte productie per jaar '[MWh']]]&gt;14.25,1,0)</f>
        <v>1</v>
      </c>
      <c r="Q965" s="2" t="str">
        <f>VLOOKUP(Tabel1[[#This Row],[Plaats lokatie]],stadgem,4,0)</f>
        <v>Emmen</v>
      </c>
    </row>
    <row r="966" spans="1:17" hidden="1" x14ac:dyDescent="0.25">
      <c r="A966" t="s">
        <v>2303</v>
      </c>
      <c r="B966" t="s">
        <v>2467</v>
      </c>
      <c r="C966" t="s">
        <v>371</v>
      </c>
      <c r="D966" t="s">
        <v>2384</v>
      </c>
      <c r="E966" t="s">
        <v>2468</v>
      </c>
      <c r="F966" t="s">
        <v>2469</v>
      </c>
      <c r="G966" t="s">
        <v>2470</v>
      </c>
      <c r="H966" t="s">
        <v>485</v>
      </c>
      <c r="I966" t="s">
        <v>376</v>
      </c>
      <c r="J966" s="33">
        <v>1.16025</v>
      </c>
      <c r="K966" s="33">
        <v>1102.2380000000001</v>
      </c>
      <c r="L966">
        <v>15</v>
      </c>
      <c r="M966">
        <v>1256552</v>
      </c>
      <c r="N966" t="s">
        <v>1294</v>
      </c>
      <c r="O966" t="s">
        <v>378</v>
      </c>
      <c r="P966">
        <f>IF(Tabel1[[#This Row],[Beschikte productie per jaar '[MWh']]]&gt;14.25,1,0)</f>
        <v>1</v>
      </c>
      <c r="Q966" s="2" t="str">
        <f>VLOOKUP(Tabel1[[#This Row],[Plaats lokatie]],stadgem,4,0)</f>
        <v>De Wolden</v>
      </c>
    </row>
    <row r="967" spans="1:17" hidden="1" x14ac:dyDescent="0.25">
      <c r="A967" t="s">
        <v>2303</v>
      </c>
      <c r="B967" t="s">
        <v>2471</v>
      </c>
      <c r="C967" t="s">
        <v>371</v>
      </c>
      <c r="D967" t="s">
        <v>2305</v>
      </c>
      <c r="E967" t="s">
        <v>2472</v>
      </c>
      <c r="F967" t="s">
        <v>2473</v>
      </c>
      <c r="G967" t="s">
        <v>2474</v>
      </c>
      <c r="H967" t="s">
        <v>586</v>
      </c>
      <c r="I967" t="s">
        <v>376</v>
      </c>
      <c r="J967" s="33">
        <v>0.19800000000000001</v>
      </c>
      <c r="K967" s="33">
        <v>188.1</v>
      </c>
      <c r="L967">
        <v>15</v>
      </c>
      <c r="M967">
        <v>253935</v>
      </c>
      <c r="N967" t="s">
        <v>1294</v>
      </c>
      <c r="O967" t="s">
        <v>378</v>
      </c>
      <c r="P967">
        <f>IF(Tabel1[[#This Row],[Beschikte productie per jaar '[MWh']]]&gt;14.25,1,0)</f>
        <v>1</v>
      </c>
      <c r="Q967" s="2" t="str">
        <f>VLOOKUP(Tabel1[[#This Row],[Plaats lokatie]],stadgem,4,0)</f>
        <v>De Wolden</v>
      </c>
    </row>
    <row r="968" spans="1:17" hidden="1" x14ac:dyDescent="0.25">
      <c r="A968" t="s">
        <v>2475</v>
      </c>
      <c r="B968" t="s">
        <v>2476</v>
      </c>
      <c r="C968" t="s">
        <v>371</v>
      </c>
      <c r="D968" t="s">
        <v>2305</v>
      </c>
      <c r="E968" t="s">
        <v>2477</v>
      </c>
      <c r="F968" t="s">
        <v>2478</v>
      </c>
      <c r="G968" t="s">
        <v>2479</v>
      </c>
      <c r="H968" t="s">
        <v>384</v>
      </c>
      <c r="I968" t="s">
        <v>376</v>
      </c>
      <c r="J968" s="33">
        <v>0.11</v>
      </c>
      <c r="K968" s="33">
        <v>104.5</v>
      </c>
      <c r="L968">
        <v>15</v>
      </c>
      <c r="M968">
        <v>130103</v>
      </c>
      <c r="N968" t="s">
        <v>1294</v>
      </c>
      <c r="O968" t="s">
        <v>1513</v>
      </c>
      <c r="P968">
        <f>IF(Tabel1[[#This Row],[Beschikte productie per jaar '[MWh']]]&gt;14.25,1,0)</f>
        <v>1</v>
      </c>
      <c r="Q968" s="2" t="str">
        <f>VLOOKUP(Tabel1[[#This Row],[Plaats lokatie]],stadgem,4,0)</f>
        <v>Hoogeveen</v>
      </c>
    </row>
    <row r="969" spans="1:17" hidden="1" x14ac:dyDescent="0.25">
      <c r="A969" t="s">
        <v>2475</v>
      </c>
      <c r="B969" t="s">
        <v>89</v>
      </c>
      <c r="C969" t="s">
        <v>371</v>
      </c>
      <c r="D969" t="s">
        <v>2384</v>
      </c>
      <c r="E969" t="s">
        <v>2480</v>
      </c>
      <c r="F969" t="s">
        <v>2481</v>
      </c>
      <c r="G969" t="s">
        <v>1500</v>
      </c>
      <c r="H969" t="s">
        <v>384</v>
      </c>
      <c r="I969" t="s">
        <v>376</v>
      </c>
      <c r="J969" s="33">
        <v>19.73</v>
      </c>
      <c r="K969" s="33">
        <v>18743.5</v>
      </c>
      <c r="L969">
        <v>15</v>
      </c>
      <c r="M969">
        <v>20805285</v>
      </c>
      <c r="N969" t="s">
        <v>1501</v>
      </c>
      <c r="O969" t="s">
        <v>1513</v>
      </c>
      <c r="P969">
        <f>IF(Tabel1[[#This Row],[Beschikte productie per jaar '[MWh']]]&gt;14.25,1,0)</f>
        <v>1</v>
      </c>
      <c r="Q969" s="2" t="str">
        <f>VLOOKUP(Tabel1[[#This Row],[Plaats lokatie]],stadgem,4,0)</f>
        <v>Hoogeveen</v>
      </c>
    </row>
    <row r="970" spans="1:17" hidden="1" x14ac:dyDescent="0.25">
      <c r="A970" t="s">
        <v>2475</v>
      </c>
      <c r="B970" t="s">
        <v>2482</v>
      </c>
      <c r="C970" t="s">
        <v>371</v>
      </c>
      <c r="D970" t="s">
        <v>2305</v>
      </c>
      <c r="E970" t="s">
        <v>373</v>
      </c>
      <c r="F970" t="s">
        <v>373</v>
      </c>
      <c r="G970" t="s">
        <v>2483</v>
      </c>
      <c r="H970" t="s">
        <v>1682</v>
      </c>
      <c r="I970" t="s">
        <v>376</v>
      </c>
      <c r="J970" s="33">
        <v>0.474825</v>
      </c>
      <c r="K970" s="33">
        <v>451.084</v>
      </c>
      <c r="L970">
        <v>15</v>
      </c>
      <c r="M970">
        <v>541301</v>
      </c>
      <c r="N970" t="s">
        <v>1294</v>
      </c>
      <c r="O970" t="s">
        <v>1513</v>
      </c>
      <c r="P970">
        <f>IF(Tabel1[[#This Row],[Beschikte productie per jaar '[MWh']]]&gt;14.25,1,0)</f>
        <v>1</v>
      </c>
      <c r="Q970" s="2" t="str">
        <f>VLOOKUP(Tabel1[[#This Row],[Plaats lokatie]],stadgem,4,0)</f>
        <v>Hoogeveen</v>
      </c>
    </row>
    <row r="971" spans="1:17" hidden="1" x14ac:dyDescent="0.25">
      <c r="A971" t="s">
        <v>2475</v>
      </c>
      <c r="B971" t="s">
        <v>2484</v>
      </c>
      <c r="C971" t="s">
        <v>371</v>
      </c>
      <c r="D971" t="s">
        <v>2305</v>
      </c>
      <c r="E971" t="s">
        <v>373</v>
      </c>
      <c r="F971" t="s">
        <v>373</v>
      </c>
      <c r="G971" t="s">
        <v>1530</v>
      </c>
      <c r="H971" t="s">
        <v>1531</v>
      </c>
      <c r="I971" t="s">
        <v>376</v>
      </c>
      <c r="J971" s="33">
        <v>0.22</v>
      </c>
      <c r="K971" s="33">
        <v>209</v>
      </c>
      <c r="L971">
        <v>15</v>
      </c>
      <c r="M971">
        <v>260205</v>
      </c>
      <c r="N971" t="s">
        <v>1294</v>
      </c>
      <c r="O971" t="s">
        <v>1513</v>
      </c>
      <c r="P971">
        <f>IF(Tabel1[[#This Row],[Beschikte productie per jaar '[MWh']]]&gt;14.25,1,0)</f>
        <v>1</v>
      </c>
      <c r="Q971" s="2" t="str">
        <f>VLOOKUP(Tabel1[[#This Row],[Plaats lokatie]],stadgem,4,0)</f>
        <v>Coevorden</v>
      </c>
    </row>
    <row r="972" spans="1:17" hidden="1" x14ac:dyDescent="0.25">
      <c r="A972" t="s">
        <v>2475</v>
      </c>
      <c r="B972" t="s">
        <v>2485</v>
      </c>
      <c r="C972" t="s">
        <v>371</v>
      </c>
      <c r="D972" t="s">
        <v>2305</v>
      </c>
      <c r="E972" t="s">
        <v>2486</v>
      </c>
      <c r="F972" t="s">
        <v>2487</v>
      </c>
      <c r="G972" t="s">
        <v>2488</v>
      </c>
      <c r="H972" t="s">
        <v>401</v>
      </c>
      <c r="I972" t="s">
        <v>376</v>
      </c>
      <c r="J972" s="33">
        <v>0.48</v>
      </c>
      <c r="K972" s="33">
        <v>456</v>
      </c>
      <c r="L972">
        <v>15</v>
      </c>
      <c r="M972">
        <v>574560</v>
      </c>
      <c r="N972" t="s">
        <v>1294</v>
      </c>
      <c r="O972" t="s">
        <v>1513</v>
      </c>
      <c r="P972">
        <f>IF(Tabel1[[#This Row],[Beschikte productie per jaar '[MWh']]]&gt;14.25,1,0)</f>
        <v>1</v>
      </c>
      <c r="Q972" s="2" t="str">
        <f>VLOOKUP(Tabel1[[#This Row],[Plaats lokatie]],stadgem,4,0)</f>
        <v>Assen</v>
      </c>
    </row>
    <row r="973" spans="1:17" hidden="1" x14ac:dyDescent="0.25">
      <c r="A973" t="s">
        <v>2475</v>
      </c>
      <c r="B973" t="s">
        <v>2489</v>
      </c>
      <c r="C973" t="s">
        <v>371</v>
      </c>
      <c r="D973" t="s">
        <v>2305</v>
      </c>
      <c r="E973" t="s">
        <v>2340</v>
      </c>
      <c r="F973" t="s">
        <v>2490</v>
      </c>
      <c r="G973" t="s">
        <v>2491</v>
      </c>
      <c r="H973" t="s">
        <v>466</v>
      </c>
      <c r="I973" t="s">
        <v>376</v>
      </c>
      <c r="J973" s="33">
        <v>0.37</v>
      </c>
      <c r="K973" s="33">
        <v>351.5</v>
      </c>
      <c r="L973">
        <v>15</v>
      </c>
      <c r="M973">
        <v>358530</v>
      </c>
      <c r="N973" t="s">
        <v>1501</v>
      </c>
      <c r="O973" t="s">
        <v>378</v>
      </c>
      <c r="P973">
        <f>IF(Tabel1[[#This Row],[Beschikte productie per jaar '[MWh']]]&gt;14.25,1,0)</f>
        <v>1</v>
      </c>
      <c r="Q973" s="2" t="str">
        <f>VLOOKUP(Tabel1[[#This Row],[Plaats lokatie]],stadgem,4,0)</f>
        <v>Aa en Hunze</v>
      </c>
    </row>
    <row r="974" spans="1:17" hidden="1" x14ac:dyDescent="0.25">
      <c r="A974" t="s">
        <v>2475</v>
      </c>
      <c r="B974" t="s">
        <v>2492</v>
      </c>
      <c r="C974" t="s">
        <v>371</v>
      </c>
      <c r="D974" t="s">
        <v>2305</v>
      </c>
      <c r="E974" t="s">
        <v>1628</v>
      </c>
      <c r="F974" t="s">
        <v>2493</v>
      </c>
      <c r="G974" t="s">
        <v>2494</v>
      </c>
      <c r="H974" t="s">
        <v>401</v>
      </c>
      <c r="I974" t="s">
        <v>376</v>
      </c>
      <c r="J974" s="33">
        <v>0.1032</v>
      </c>
      <c r="K974" s="33">
        <v>98.039999999999992</v>
      </c>
      <c r="L974">
        <v>15</v>
      </c>
      <c r="M974">
        <v>123531</v>
      </c>
      <c r="N974" t="s">
        <v>1294</v>
      </c>
      <c r="O974" t="s">
        <v>1513</v>
      </c>
      <c r="P974">
        <f>IF(Tabel1[[#This Row],[Beschikte productie per jaar '[MWh']]]&gt;14.25,1,0)</f>
        <v>1</v>
      </c>
      <c r="Q974" s="2" t="str">
        <f>VLOOKUP(Tabel1[[#This Row],[Plaats lokatie]],stadgem,4,0)</f>
        <v>Assen</v>
      </c>
    </row>
    <row r="975" spans="1:17" hidden="1" x14ac:dyDescent="0.25">
      <c r="A975" t="s">
        <v>2475</v>
      </c>
      <c r="B975" t="s">
        <v>2495</v>
      </c>
      <c r="C975" t="s">
        <v>371</v>
      </c>
      <c r="D975" t="s">
        <v>2305</v>
      </c>
      <c r="E975" t="s">
        <v>2496</v>
      </c>
      <c r="F975" t="s">
        <v>2497</v>
      </c>
      <c r="G975" t="s">
        <v>2498</v>
      </c>
      <c r="H975" t="s">
        <v>2499</v>
      </c>
      <c r="I975" t="s">
        <v>376</v>
      </c>
      <c r="J975" s="33">
        <v>0.14799999999999999</v>
      </c>
      <c r="K975" s="33">
        <v>140.6</v>
      </c>
      <c r="L975">
        <v>15</v>
      </c>
      <c r="M975">
        <v>175047</v>
      </c>
      <c r="N975" t="s">
        <v>1294</v>
      </c>
      <c r="O975" t="s">
        <v>1513</v>
      </c>
      <c r="P975">
        <f>IF(Tabel1[[#This Row],[Beschikte productie per jaar '[MWh']]]&gt;14.25,1,0)</f>
        <v>1</v>
      </c>
      <c r="Q975" s="2" t="str">
        <f>VLOOKUP(Tabel1[[#This Row],[Plaats lokatie]],stadgem,4,0)</f>
        <v>Emmen</v>
      </c>
    </row>
    <row r="976" spans="1:17" hidden="1" x14ac:dyDescent="0.25">
      <c r="A976" t="s">
        <v>2475</v>
      </c>
      <c r="B976" t="s">
        <v>2500</v>
      </c>
      <c r="C976" t="s">
        <v>371</v>
      </c>
      <c r="D976" t="s">
        <v>2305</v>
      </c>
      <c r="E976" t="s">
        <v>373</v>
      </c>
      <c r="F976" t="s">
        <v>373</v>
      </c>
      <c r="G976" t="s">
        <v>529</v>
      </c>
      <c r="H976" t="s">
        <v>530</v>
      </c>
      <c r="I976" t="s">
        <v>376</v>
      </c>
      <c r="J976" s="33">
        <v>0.18818199999999999</v>
      </c>
      <c r="K976" s="33">
        <v>178.773</v>
      </c>
      <c r="L976">
        <v>15</v>
      </c>
      <c r="M976">
        <v>225254</v>
      </c>
      <c r="N976" t="s">
        <v>1294</v>
      </c>
      <c r="O976" t="s">
        <v>1513</v>
      </c>
      <c r="P976">
        <f>IF(Tabel1[[#This Row],[Beschikte productie per jaar '[MWh']]]&gt;14.25,1,0)</f>
        <v>1</v>
      </c>
      <c r="Q976" s="2" t="str">
        <f>VLOOKUP(Tabel1[[#This Row],[Plaats lokatie]],stadgem,4,0)</f>
        <v>Aa en Hunze</v>
      </c>
    </row>
    <row r="977" spans="1:17" x14ac:dyDescent="0.25">
      <c r="A977" t="s">
        <v>2475</v>
      </c>
      <c r="B977" t="s">
        <v>2501</v>
      </c>
      <c r="C977" t="s">
        <v>371</v>
      </c>
      <c r="D977" t="s">
        <v>2305</v>
      </c>
      <c r="E977" t="s">
        <v>373</v>
      </c>
      <c r="F977" t="s">
        <v>373</v>
      </c>
      <c r="G977" t="s">
        <v>1044</v>
      </c>
      <c r="H977" t="s">
        <v>431</v>
      </c>
      <c r="I977" t="s">
        <v>376</v>
      </c>
      <c r="J977" s="33">
        <v>0.499</v>
      </c>
      <c r="K977" s="33">
        <v>474.05</v>
      </c>
      <c r="L977">
        <v>15</v>
      </c>
      <c r="M977">
        <v>597303</v>
      </c>
      <c r="N977" t="s">
        <v>1294</v>
      </c>
      <c r="O977" t="s">
        <v>1513</v>
      </c>
      <c r="P977">
        <f>IF(Tabel1[[#This Row],[Beschikte productie per jaar '[MWh']]]&gt;14.25,1,0)</f>
        <v>1</v>
      </c>
      <c r="Q977" s="2" t="str">
        <f>VLOOKUP(Tabel1[[#This Row],[Plaats lokatie]],stadgem,4,0)</f>
        <v>Tynaarlo</v>
      </c>
    </row>
    <row r="978" spans="1:17" hidden="1" x14ac:dyDescent="0.25">
      <c r="A978" t="s">
        <v>2475</v>
      </c>
      <c r="B978" t="s">
        <v>2502</v>
      </c>
      <c r="C978" t="s">
        <v>371</v>
      </c>
      <c r="D978" t="s">
        <v>2305</v>
      </c>
      <c r="E978" t="s">
        <v>1370</v>
      </c>
      <c r="F978" t="s">
        <v>2503</v>
      </c>
      <c r="G978" t="s">
        <v>2504</v>
      </c>
      <c r="H978" t="s">
        <v>502</v>
      </c>
      <c r="I978" t="s">
        <v>376</v>
      </c>
      <c r="J978" s="33">
        <v>0.125</v>
      </c>
      <c r="K978" s="33">
        <v>118.75</v>
      </c>
      <c r="L978">
        <v>15</v>
      </c>
      <c r="M978">
        <v>149625</v>
      </c>
      <c r="N978" t="s">
        <v>1294</v>
      </c>
      <c r="O978" t="s">
        <v>378</v>
      </c>
      <c r="P978">
        <f>IF(Tabel1[[#This Row],[Beschikte productie per jaar '[MWh']]]&gt;14.25,1,0)</f>
        <v>1</v>
      </c>
      <c r="Q978" s="2" t="str">
        <f>VLOOKUP(Tabel1[[#This Row],[Plaats lokatie]],stadgem,4,0)</f>
        <v>Midden-Drenthe</v>
      </c>
    </row>
    <row r="979" spans="1:17" hidden="1" x14ac:dyDescent="0.25">
      <c r="A979" t="s">
        <v>2475</v>
      </c>
      <c r="B979" t="s">
        <v>2505</v>
      </c>
      <c r="C979" t="s">
        <v>371</v>
      </c>
      <c r="D979" t="s">
        <v>2305</v>
      </c>
      <c r="E979" t="s">
        <v>2506</v>
      </c>
      <c r="F979" t="s">
        <v>2507</v>
      </c>
      <c r="G979" t="s">
        <v>2508</v>
      </c>
      <c r="H979" t="s">
        <v>389</v>
      </c>
      <c r="I979" t="s">
        <v>376</v>
      </c>
      <c r="J979" s="33">
        <v>0.2</v>
      </c>
      <c r="K979" s="33">
        <v>190</v>
      </c>
      <c r="L979">
        <v>15</v>
      </c>
      <c r="M979">
        <v>236550</v>
      </c>
      <c r="N979" t="s">
        <v>1294</v>
      </c>
      <c r="O979" t="s">
        <v>1513</v>
      </c>
      <c r="P979">
        <f>IF(Tabel1[[#This Row],[Beschikte productie per jaar '[MWh']]]&gt;14.25,1,0)</f>
        <v>1</v>
      </c>
      <c r="Q979" s="2" t="str">
        <f>VLOOKUP(Tabel1[[#This Row],[Plaats lokatie]],stadgem,4,0)</f>
        <v>Emmen</v>
      </c>
    </row>
    <row r="980" spans="1:17" hidden="1" x14ac:dyDescent="0.25">
      <c r="A980" t="s">
        <v>2475</v>
      </c>
      <c r="B980" t="s">
        <v>142</v>
      </c>
      <c r="C980" t="s">
        <v>371</v>
      </c>
      <c r="D980" t="s">
        <v>2384</v>
      </c>
      <c r="E980" t="s">
        <v>2509</v>
      </c>
      <c r="F980" t="s">
        <v>2510</v>
      </c>
      <c r="G980" t="s">
        <v>2511</v>
      </c>
      <c r="H980" t="s">
        <v>384</v>
      </c>
      <c r="I980" t="s">
        <v>376</v>
      </c>
      <c r="J980" s="33">
        <v>29.702000000000002</v>
      </c>
      <c r="K980" s="33">
        <v>27903.37886666667</v>
      </c>
      <c r="L980">
        <v>15</v>
      </c>
      <c r="M980">
        <v>31320759</v>
      </c>
      <c r="N980" t="s">
        <v>1501</v>
      </c>
      <c r="O980" t="s">
        <v>378</v>
      </c>
      <c r="P980">
        <f>IF(Tabel1[[#This Row],[Beschikte productie per jaar '[MWh']]]&gt;14.25,1,0)</f>
        <v>1</v>
      </c>
      <c r="Q980" s="2" t="str">
        <f>VLOOKUP(Tabel1[[#This Row],[Plaats lokatie]],stadgem,4,0)</f>
        <v>Hoogeveen</v>
      </c>
    </row>
    <row r="981" spans="1:17" hidden="1" x14ac:dyDescent="0.25">
      <c r="A981" t="s">
        <v>2475</v>
      </c>
      <c r="B981" t="s">
        <v>2512</v>
      </c>
      <c r="C981" t="s">
        <v>371</v>
      </c>
      <c r="D981" t="s">
        <v>2305</v>
      </c>
      <c r="E981" t="s">
        <v>1628</v>
      </c>
      <c r="F981" t="s">
        <v>2513</v>
      </c>
      <c r="G981" t="s">
        <v>2514</v>
      </c>
      <c r="H981" t="s">
        <v>401</v>
      </c>
      <c r="I981" t="s">
        <v>376</v>
      </c>
      <c r="J981" s="33">
        <v>0.2001</v>
      </c>
      <c r="K981" s="33">
        <v>190.095</v>
      </c>
      <c r="L981">
        <v>15</v>
      </c>
      <c r="M981">
        <v>239520</v>
      </c>
      <c r="N981" t="s">
        <v>1294</v>
      </c>
      <c r="O981" t="s">
        <v>1513</v>
      </c>
      <c r="P981">
        <f>IF(Tabel1[[#This Row],[Beschikte productie per jaar '[MWh']]]&gt;14.25,1,0)</f>
        <v>1</v>
      </c>
      <c r="Q981" s="2" t="str">
        <f>VLOOKUP(Tabel1[[#This Row],[Plaats lokatie]],stadgem,4,0)</f>
        <v>Assen</v>
      </c>
    </row>
    <row r="982" spans="1:17" hidden="1" x14ac:dyDescent="0.25">
      <c r="A982" t="s">
        <v>2475</v>
      </c>
      <c r="B982" t="s">
        <v>2515</v>
      </c>
      <c r="C982" t="s">
        <v>371</v>
      </c>
      <c r="D982" t="s">
        <v>2384</v>
      </c>
      <c r="E982" t="s">
        <v>2516</v>
      </c>
      <c r="F982" t="s">
        <v>2517</v>
      </c>
      <c r="G982" t="s">
        <v>2518</v>
      </c>
      <c r="H982" t="s">
        <v>384</v>
      </c>
      <c r="I982" t="s">
        <v>376</v>
      </c>
      <c r="J982" s="33">
        <v>1.060263</v>
      </c>
      <c r="K982" s="33">
        <v>1007.25</v>
      </c>
      <c r="L982">
        <v>15</v>
      </c>
      <c r="M982">
        <v>1163374</v>
      </c>
      <c r="N982" t="s">
        <v>1294</v>
      </c>
      <c r="O982" t="s">
        <v>1513</v>
      </c>
      <c r="P982">
        <f>IF(Tabel1[[#This Row],[Beschikte productie per jaar '[MWh']]]&gt;14.25,1,0)</f>
        <v>1</v>
      </c>
      <c r="Q982" s="2" t="str">
        <f>VLOOKUP(Tabel1[[#This Row],[Plaats lokatie]],stadgem,4,0)</f>
        <v>Hoogeveen</v>
      </c>
    </row>
    <row r="983" spans="1:17" x14ac:dyDescent="0.25">
      <c r="A983" t="s">
        <v>2475</v>
      </c>
      <c r="B983" t="s">
        <v>2519</v>
      </c>
      <c r="C983" t="s">
        <v>371</v>
      </c>
      <c r="D983" t="s">
        <v>2305</v>
      </c>
      <c r="E983" t="s">
        <v>2520</v>
      </c>
      <c r="F983" t="s">
        <v>2521</v>
      </c>
      <c r="G983" t="s">
        <v>2353</v>
      </c>
      <c r="H983" t="s">
        <v>568</v>
      </c>
      <c r="I983" t="s">
        <v>376</v>
      </c>
      <c r="J983" s="33">
        <v>0.13100000000000001</v>
      </c>
      <c r="K983" s="33">
        <v>124.45</v>
      </c>
      <c r="L983">
        <v>15</v>
      </c>
      <c r="M983">
        <v>156807</v>
      </c>
      <c r="N983" t="s">
        <v>1294</v>
      </c>
      <c r="O983" t="s">
        <v>1513</v>
      </c>
      <c r="P983">
        <f>IF(Tabel1[[#This Row],[Beschikte productie per jaar '[MWh']]]&gt;14.25,1,0)</f>
        <v>1</v>
      </c>
      <c r="Q983" s="2" t="str">
        <f>VLOOKUP(Tabel1[[#This Row],[Plaats lokatie]],stadgem,4,0)</f>
        <v>Tynaarlo</v>
      </c>
    </row>
    <row r="984" spans="1:17" hidden="1" x14ac:dyDescent="0.25">
      <c r="A984" t="s">
        <v>2475</v>
      </c>
      <c r="B984" t="s">
        <v>2522</v>
      </c>
      <c r="C984" t="s">
        <v>371</v>
      </c>
      <c r="D984" t="s">
        <v>2305</v>
      </c>
      <c r="E984" t="s">
        <v>2523</v>
      </c>
      <c r="F984" t="s">
        <v>2524</v>
      </c>
      <c r="G984" t="s">
        <v>2525</v>
      </c>
      <c r="H984" t="s">
        <v>485</v>
      </c>
      <c r="I984" t="s">
        <v>376</v>
      </c>
      <c r="J984" s="33">
        <v>0.158</v>
      </c>
      <c r="K984" s="33">
        <v>150.1</v>
      </c>
      <c r="L984">
        <v>15</v>
      </c>
      <c r="M984">
        <v>184623</v>
      </c>
      <c r="N984" t="s">
        <v>1294</v>
      </c>
      <c r="O984" t="s">
        <v>378</v>
      </c>
      <c r="P984">
        <f>IF(Tabel1[[#This Row],[Beschikte productie per jaar '[MWh']]]&gt;14.25,1,0)</f>
        <v>1</v>
      </c>
      <c r="Q984" s="2" t="str">
        <f>VLOOKUP(Tabel1[[#This Row],[Plaats lokatie]],stadgem,4,0)</f>
        <v>De Wolden</v>
      </c>
    </row>
    <row r="985" spans="1:17" hidden="1" x14ac:dyDescent="0.25">
      <c r="A985" t="s">
        <v>2475</v>
      </c>
      <c r="B985" t="s">
        <v>2526</v>
      </c>
      <c r="C985" t="s">
        <v>371</v>
      </c>
      <c r="D985" t="s">
        <v>2305</v>
      </c>
      <c r="E985" t="s">
        <v>373</v>
      </c>
      <c r="F985" t="s">
        <v>373</v>
      </c>
      <c r="G985" t="s">
        <v>421</v>
      </c>
      <c r="H985" t="s">
        <v>422</v>
      </c>
      <c r="I985" t="s">
        <v>376</v>
      </c>
      <c r="J985" s="33">
        <v>0.27600000000000002</v>
      </c>
      <c r="K985" s="33">
        <v>262.2</v>
      </c>
      <c r="L985">
        <v>15</v>
      </c>
      <c r="M985">
        <v>330372</v>
      </c>
      <c r="N985" t="s">
        <v>1294</v>
      </c>
      <c r="O985" t="s">
        <v>378</v>
      </c>
      <c r="P985">
        <f>IF(Tabel1[[#This Row],[Beschikte productie per jaar '[MWh']]]&gt;14.25,1,0)</f>
        <v>1</v>
      </c>
      <c r="Q985" s="2" t="str">
        <f>VLOOKUP(Tabel1[[#This Row],[Plaats lokatie]],stadgem,4,0)</f>
        <v>De Wolden</v>
      </c>
    </row>
    <row r="986" spans="1:17" hidden="1" x14ac:dyDescent="0.25">
      <c r="A986" t="s">
        <v>2475</v>
      </c>
      <c r="B986" t="s">
        <v>2527</v>
      </c>
      <c r="C986" t="s">
        <v>371</v>
      </c>
      <c r="D986" t="s">
        <v>2305</v>
      </c>
      <c r="E986" t="s">
        <v>2528</v>
      </c>
      <c r="F986" t="s">
        <v>2529</v>
      </c>
      <c r="G986" t="s">
        <v>2530</v>
      </c>
      <c r="H986" t="s">
        <v>401</v>
      </c>
      <c r="I986" t="s">
        <v>376</v>
      </c>
      <c r="J986" s="33">
        <v>8.1000000000000003E-2</v>
      </c>
      <c r="K986" s="33">
        <v>76.95</v>
      </c>
      <c r="L986">
        <v>15</v>
      </c>
      <c r="M986">
        <v>78489</v>
      </c>
      <c r="N986" t="s">
        <v>1294</v>
      </c>
      <c r="O986" t="s">
        <v>1513</v>
      </c>
      <c r="P986">
        <f>IF(Tabel1[[#This Row],[Beschikte productie per jaar '[MWh']]]&gt;14.25,1,0)</f>
        <v>1</v>
      </c>
      <c r="Q986" s="2" t="str">
        <f>VLOOKUP(Tabel1[[#This Row],[Plaats lokatie]],stadgem,4,0)</f>
        <v>Assen</v>
      </c>
    </row>
    <row r="987" spans="1:17" hidden="1" x14ac:dyDescent="0.25">
      <c r="A987" t="s">
        <v>2475</v>
      </c>
      <c r="B987" t="s">
        <v>2531</v>
      </c>
      <c r="C987" t="s">
        <v>371</v>
      </c>
      <c r="D987" t="s">
        <v>2305</v>
      </c>
      <c r="E987" t="s">
        <v>373</v>
      </c>
      <c r="F987" t="s">
        <v>373</v>
      </c>
      <c r="G987" t="s">
        <v>1445</v>
      </c>
      <c r="H987" t="s">
        <v>1446</v>
      </c>
      <c r="I987" t="s">
        <v>376</v>
      </c>
      <c r="J987" s="33">
        <v>0.08</v>
      </c>
      <c r="K987" s="33">
        <v>76</v>
      </c>
      <c r="L987">
        <v>15</v>
      </c>
      <c r="M987">
        <v>94620</v>
      </c>
      <c r="N987" t="s">
        <v>1294</v>
      </c>
      <c r="O987" t="s">
        <v>378</v>
      </c>
      <c r="P987">
        <f>IF(Tabel1[[#This Row],[Beschikte productie per jaar '[MWh']]]&gt;14.25,1,0)</f>
        <v>1</v>
      </c>
      <c r="Q987" s="2" t="str">
        <f>VLOOKUP(Tabel1[[#This Row],[Plaats lokatie]],stadgem,4,0)</f>
        <v>De Wolden</v>
      </c>
    </row>
    <row r="988" spans="1:17" hidden="1" x14ac:dyDescent="0.25">
      <c r="A988" t="s">
        <v>2475</v>
      </c>
      <c r="B988" t="s">
        <v>2532</v>
      </c>
      <c r="C988" t="s">
        <v>371</v>
      </c>
      <c r="D988" t="s">
        <v>2305</v>
      </c>
      <c r="E988" t="s">
        <v>373</v>
      </c>
      <c r="F988" t="s">
        <v>373</v>
      </c>
      <c r="G988" t="s">
        <v>726</v>
      </c>
      <c r="H988" t="s">
        <v>727</v>
      </c>
      <c r="I988" t="s">
        <v>376</v>
      </c>
      <c r="J988" s="33">
        <v>0.18</v>
      </c>
      <c r="K988" s="33">
        <v>171</v>
      </c>
      <c r="L988">
        <v>15</v>
      </c>
      <c r="M988">
        <v>212895</v>
      </c>
      <c r="N988" t="s">
        <v>1294</v>
      </c>
      <c r="O988" t="s">
        <v>1513</v>
      </c>
      <c r="P988">
        <f>IF(Tabel1[[#This Row],[Beschikte productie per jaar '[MWh']]]&gt;14.25,1,0)</f>
        <v>1</v>
      </c>
      <c r="Q988" s="2" t="str">
        <f>VLOOKUP(Tabel1[[#This Row],[Plaats lokatie]],stadgem,4,0)</f>
        <v>Coevorden</v>
      </c>
    </row>
    <row r="989" spans="1:17" hidden="1" x14ac:dyDescent="0.25">
      <c r="A989" t="s">
        <v>2475</v>
      </c>
      <c r="B989" t="s">
        <v>2533</v>
      </c>
      <c r="C989" t="s">
        <v>371</v>
      </c>
      <c r="D989" t="s">
        <v>2384</v>
      </c>
      <c r="E989" t="s">
        <v>2534</v>
      </c>
      <c r="F989" t="s">
        <v>2535</v>
      </c>
      <c r="G989" t="s">
        <v>1500</v>
      </c>
      <c r="H989" t="s">
        <v>1030</v>
      </c>
      <c r="I989" t="s">
        <v>376</v>
      </c>
      <c r="J989" s="33">
        <v>32.987000000000002</v>
      </c>
      <c r="K989" s="33">
        <v>31337.65</v>
      </c>
      <c r="L989">
        <v>15</v>
      </c>
      <c r="M989">
        <v>36194986</v>
      </c>
      <c r="N989" t="s">
        <v>1501</v>
      </c>
      <c r="O989" t="s">
        <v>1513</v>
      </c>
      <c r="P989">
        <f>IF(Tabel1[[#This Row],[Beschikte productie per jaar '[MWh']]]&gt;14.25,1,0)</f>
        <v>1</v>
      </c>
      <c r="Q989" s="2" t="str">
        <f>VLOOKUP(Tabel1[[#This Row],[Plaats lokatie]],stadgem,4,0)</f>
        <v>Emmen</v>
      </c>
    </row>
    <row r="990" spans="1:17" hidden="1" x14ac:dyDescent="0.25">
      <c r="A990" t="s">
        <v>2475</v>
      </c>
      <c r="B990" t="s">
        <v>2536</v>
      </c>
      <c r="C990" t="s">
        <v>371</v>
      </c>
      <c r="D990" t="s">
        <v>2305</v>
      </c>
      <c r="E990" t="s">
        <v>2537</v>
      </c>
      <c r="F990" t="s">
        <v>2538</v>
      </c>
      <c r="G990" t="s">
        <v>2086</v>
      </c>
      <c r="H990" t="s">
        <v>397</v>
      </c>
      <c r="I990" t="s">
        <v>376</v>
      </c>
      <c r="J990" s="33">
        <v>0.15479999999999999</v>
      </c>
      <c r="K990" s="33">
        <v>147.06</v>
      </c>
      <c r="L990">
        <v>15</v>
      </c>
      <c r="M990">
        <v>183090</v>
      </c>
      <c r="N990" t="s">
        <v>1294</v>
      </c>
      <c r="O990" t="s">
        <v>1513</v>
      </c>
      <c r="P990">
        <f>IF(Tabel1[[#This Row],[Beschikte productie per jaar '[MWh']]]&gt;14.25,1,0)</f>
        <v>1</v>
      </c>
      <c r="Q990" s="2" t="str">
        <f>VLOOKUP(Tabel1[[#This Row],[Plaats lokatie]],stadgem,4,0)</f>
        <v>Meppel</v>
      </c>
    </row>
    <row r="991" spans="1:17" hidden="1" x14ac:dyDescent="0.25">
      <c r="A991" t="s">
        <v>2475</v>
      </c>
      <c r="B991" t="s">
        <v>2539</v>
      </c>
      <c r="C991" t="s">
        <v>371</v>
      </c>
      <c r="D991" t="s">
        <v>2305</v>
      </c>
      <c r="E991" t="s">
        <v>373</v>
      </c>
      <c r="F991" t="s">
        <v>373</v>
      </c>
      <c r="G991" t="s">
        <v>772</v>
      </c>
      <c r="H991" t="s">
        <v>389</v>
      </c>
      <c r="I991" t="s">
        <v>376</v>
      </c>
      <c r="J991" s="33">
        <v>0.21</v>
      </c>
      <c r="K991" s="33">
        <v>199.5</v>
      </c>
      <c r="L991">
        <v>15</v>
      </c>
      <c r="M991">
        <v>251370</v>
      </c>
      <c r="N991" t="s">
        <v>1294</v>
      </c>
      <c r="O991" t="s">
        <v>1513</v>
      </c>
      <c r="P991">
        <f>IF(Tabel1[[#This Row],[Beschikte productie per jaar '[MWh']]]&gt;14.25,1,0)</f>
        <v>1</v>
      </c>
      <c r="Q991" s="2" t="str">
        <f>VLOOKUP(Tabel1[[#This Row],[Plaats lokatie]],stadgem,4,0)</f>
        <v>Emmen</v>
      </c>
    </row>
    <row r="992" spans="1:17" hidden="1" x14ac:dyDescent="0.25">
      <c r="A992" t="s">
        <v>2475</v>
      </c>
      <c r="B992" t="s">
        <v>2540</v>
      </c>
      <c r="C992" t="s">
        <v>371</v>
      </c>
      <c r="D992" t="s">
        <v>2305</v>
      </c>
      <c r="E992" t="s">
        <v>2541</v>
      </c>
      <c r="F992" t="s">
        <v>2542</v>
      </c>
      <c r="G992" t="s">
        <v>2543</v>
      </c>
      <c r="H992" t="s">
        <v>401</v>
      </c>
      <c r="I992" t="s">
        <v>376</v>
      </c>
      <c r="J992" s="33">
        <v>9.2999999999999999E-2</v>
      </c>
      <c r="K992" s="33">
        <v>88.35</v>
      </c>
      <c r="L992">
        <v>15</v>
      </c>
      <c r="M992">
        <v>90117</v>
      </c>
      <c r="N992" t="s">
        <v>1294</v>
      </c>
      <c r="O992" t="s">
        <v>378</v>
      </c>
      <c r="P992">
        <f>IF(Tabel1[[#This Row],[Beschikte productie per jaar '[MWh']]]&gt;14.25,1,0)</f>
        <v>1</v>
      </c>
      <c r="Q992" s="2" t="str">
        <f>VLOOKUP(Tabel1[[#This Row],[Plaats lokatie]],stadgem,4,0)</f>
        <v>Assen</v>
      </c>
    </row>
    <row r="993" spans="1:17" hidden="1" x14ac:dyDescent="0.25">
      <c r="A993" t="s">
        <v>2475</v>
      </c>
      <c r="B993" t="s">
        <v>2544</v>
      </c>
      <c r="C993" t="s">
        <v>371</v>
      </c>
      <c r="D993" t="s">
        <v>2305</v>
      </c>
      <c r="E993" t="s">
        <v>2545</v>
      </c>
      <c r="F993" t="s">
        <v>2546</v>
      </c>
      <c r="G993" t="s">
        <v>2547</v>
      </c>
      <c r="H993" t="s">
        <v>2266</v>
      </c>
      <c r="I993" t="s">
        <v>376</v>
      </c>
      <c r="J993" s="33">
        <v>0.79327999999999999</v>
      </c>
      <c r="K993" s="33">
        <v>753.61599999999999</v>
      </c>
      <c r="L993">
        <v>15</v>
      </c>
      <c r="M993">
        <v>949557</v>
      </c>
      <c r="N993" t="s">
        <v>1294</v>
      </c>
      <c r="O993" t="s">
        <v>1513</v>
      </c>
      <c r="P993">
        <f>IF(Tabel1[[#This Row],[Beschikte productie per jaar '[MWh']]]&gt;14.25,1,0)</f>
        <v>1</v>
      </c>
      <c r="Q993" s="2" t="str">
        <f>VLOOKUP(Tabel1[[#This Row],[Plaats lokatie]],stadgem,4,0)</f>
        <v>Borger-Odoorn</v>
      </c>
    </row>
    <row r="994" spans="1:17" hidden="1" x14ac:dyDescent="0.25">
      <c r="A994" t="s">
        <v>2475</v>
      </c>
      <c r="B994" t="s">
        <v>2548</v>
      </c>
      <c r="C994" t="s">
        <v>371</v>
      </c>
      <c r="D994" t="s">
        <v>2305</v>
      </c>
      <c r="E994" t="s">
        <v>2549</v>
      </c>
      <c r="F994" t="s">
        <v>2550</v>
      </c>
      <c r="G994" t="s">
        <v>2551</v>
      </c>
      <c r="H994" t="s">
        <v>995</v>
      </c>
      <c r="I994" t="s">
        <v>376</v>
      </c>
      <c r="J994" s="33">
        <v>0.14499999999999999</v>
      </c>
      <c r="K994" s="33">
        <v>137.75</v>
      </c>
      <c r="L994">
        <v>15</v>
      </c>
      <c r="M994">
        <v>173565</v>
      </c>
      <c r="N994" t="s">
        <v>1294</v>
      </c>
      <c r="O994" t="s">
        <v>1513</v>
      </c>
      <c r="P994">
        <f>IF(Tabel1[[#This Row],[Beschikte productie per jaar '[MWh']]]&gt;14.25,1,0)</f>
        <v>1</v>
      </c>
      <c r="Q994" s="2" t="str">
        <f>VLOOKUP(Tabel1[[#This Row],[Plaats lokatie]],stadgem,4,0)</f>
        <v>Midden-Drenthe</v>
      </c>
    </row>
    <row r="995" spans="1:17" hidden="1" x14ac:dyDescent="0.25">
      <c r="A995" t="s">
        <v>2475</v>
      </c>
      <c r="B995" t="s">
        <v>2552</v>
      </c>
      <c r="C995" t="s">
        <v>371</v>
      </c>
      <c r="D995" t="s">
        <v>2305</v>
      </c>
      <c r="E995" t="s">
        <v>2553</v>
      </c>
      <c r="F995" t="s">
        <v>2554</v>
      </c>
      <c r="G995" t="s">
        <v>2555</v>
      </c>
      <c r="H995" t="s">
        <v>393</v>
      </c>
      <c r="I995" t="s">
        <v>376</v>
      </c>
      <c r="J995" s="33">
        <v>0.20039999999999999</v>
      </c>
      <c r="K995" s="33">
        <v>190.38</v>
      </c>
      <c r="L995">
        <v>15</v>
      </c>
      <c r="M995">
        <v>239879</v>
      </c>
      <c r="N995" t="s">
        <v>1294</v>
      </c>
      <c r="O995" t="s">
        <v>1513</v>
      </c>
      <c r="P995">
        <f>IF(Tabel1[[#This Row],[Beschikte productie per jaar '[MWh']]]&gt;14.25,1,0)</f>
        <v>1</v>
      </c>
      <c r="Q995" s="2" t="str">
        <f>VLOOKUP(Tabel1[[#This Row],[Plaats lokatie]],stadgem,4,0)</f>
        <v>Emmen</v>
      </c>
    </row>
    <row r="996" spans="1:17" hidden="1" x14ac:dyDescent="0.25">
      <c r="A996" t="s">
        <v>2475</v>
      </c>
      <c r="B996" t="s">
        <v>2556</v>
      </c>
      <c r="C996" t="s">
        <v>371</v>
      </c>
      <c r="D996" t="s">
        <v>2305</v>
      </c>
      <c r="E996" t="s">
        <v>373</v>
      </c>
      <c r="F996" t="s">
        <v>373</v>
      </c>
      <c r="G996" t="s">
        <v>456</v>
      </c>
      <c r="H996" t="s">
        <v>457</v>
      </c>
      <c r="I996" t="s">
        <v>376</v>
      </c>
      <c r="J996" s="33">
        <v>0.35</v>
      </c>
      <c r="K996" s="33">
        <v>332.5</v>
      </c>
      <c r="L996">
        <v>15</v>
      </c>
      <c r="M996">
        <v>408975</v>
      </c>
      <c r="N996" t="s">
        <v>1294</v>
      </c>
      <c r="O996" t="s">
        <v>1513</v>
      </c>
      <c r="P996">
        <f>IF(Tabel1[[#This Row],[Beschikte productie per jaar '[MWh']]]&gt;14.25,1,0)</f>
        <v>1</v>
      </c>
      <c r="Q996" s="2" t="str">
        <f>VLOOKUP(Tabel1[[#This Row],[Plaats lokatie]],stadgem,4,0)</f>
        <v>Hoogeveen</v>
      </c>
    </row>
    <row r="997" spans="1:17" hidden="1" x14ac:dyDescent="0.25">
      <c r="A997" t="s">
        <v>2475</v>
      </c>
      <c r="B997" t="s">
        <v>2557</v>
      </c>
      <c r="C997" t="s">
        <v>371</v>
      </c>
      <c r="D997" t="s">
        <v>2384</v>
      </c>
      <c r="E997" t="s">
        <v>373</v>
      </c>
      <c r="F997" t="s">
        <v>373</v>
      </c>
      <c r="G997" t="s">
        <v>1500</v>
      </c>
      <c r="H997" t="s">
        <v>1516</v>
      </c>
      <c r="I997" t="s">
        <v>376</v>
      </c>
      <c r="J997" s="33">
        <v>15.784000000000001</v>
      </c>
      <c r="K997" s="33">
        <v>14994.8</v>
      </c>
      <c r="L997">
        <v>15</v>
      </c>
      <c r="M997">
        <v>16869150</v>
      </c>
      <c r="N997" t="s">
        <v>1501</v>
      </c>
      <c r="O997" t="s">
        <v>1513</v>
      </c>
      <c r="P997">
        <f>IF(Tabel1[[#This Row],[Beschikte productie per jaar '[MWh']]]&gt;14.25,1,0)</f>
        <v>1</v>
      </c>
      <c r="Q997" s="2" t="str">
        <f>VLOOKUP(Tabel1[[#This Row],[Plaats lokatie]],stadgem,4,0)</f>
        <v>Borger-Odoorn</v>
      </c>
    </row>
    <row r="998" spans="1:17" hidden="1" x14ac:dyDescent="0.25">
      <c r="A998" t="s">
        <v>2475</v>
      </c>
      <c r="B998" t="s">
        <v>2558</v>
      </c>
      <c r="C998" t="s">
        <v>371</v>
      </c>
      <c r="D998" t="s">
        <v>2305</v>
      </c>
      <c r="E998" t="s">
        <v>2559</v>
      </c>
      <c r="F998" t="s">
        <v>2560</v>
      </c>
      <c r="G998" t="s">
        <v>2561</v>
      </c>
      <c r="H998" t="s">
        <v>384</v>
      </c>
      <c r="I998" t="s">
        <v>376</v>
      </c>
      <c r="J998" s="33">
        <v>0.63500000000000001</v>
      </c>
      <c r="K998" s="33">
        <v>603.25</v>
      </c>
      <c r="L998">
        <v>15</v>
      </c>
      <c r="M998">
        <v>751047</v>
      </c>
      <c r="N998" t="s">
        <v>1294</v>
      </c>
      <c r="O998" t="s">
        <v>1513</v>
      </c>
      <c r="P998">
        <f>IF(Tabel1[[#This Row],[Beschikte productie per jaar '[MWh']]]&gt;14.25,1,0)</f>
        <v>1</v>
      </c>
      <c r="Q998" s="2" t="str">
        <f>VLOOKUP(Tabel1[[#This Row],[Plaats lokatie]],stadgem,4,0)</f>
        <v>Hoogeveen</v>
      </c>
    </row>
    <row r="999" spans="1:17" hidden="1" x14ac:dyDescent="0.25">
      <c r="A999" t="s">
        <v>2475</v>
      </c>
      <c r="B999" t="s">
        <v>2562</v>
      </c>
      <c r="C999" t="s">
        <v>371</v>
      </c>
      <c r="D999" t="s">
        <v>2305</v>
      </c>
      <c r="E999" t="s">
        <v>1759</v>
      </c>
      <c r="F999" t="s">
        <v>2563</v>
      </c>
      <c r="G999" t="s">
        <v>2564</v>
      </c>
      <c r="H999" t="s">
        <v>457</v>
      </c>
      <c r="I999" t="s">
        <v>376</v>
      </c>
      <c r="J999" s="33">
        <v>0.1898</v>
      </c>
      <c r="K999" s="33">
        <v>180.31</v>
      </c>
      <c r="L999">
        <v>15</v>
      </c>
      <c r="M999">
        <v>208259</v>
      </c>
      <c r="N999" t="s">
        <v>1294</v>
      </c>
      <c r="O999" t="s">
        <v>1513</v>
      </c>
      <c r="P999">
        <f>IF(Tabel1[[#This Row],[Beschikte productie per jaar '[MWh']]]&gt;14.25,1,0)</f>
        <v>1</v>
      </c>
      <c r="Q999" s="2" t="str">
        <f>VLOOKUP(Tabel1[[#This Row],[Plaats lokatie]],stadgem,4,0)</f>
        <v>Hoogeveen</v>
      </c>
    </row>
    <row r="1000" spans="1:17" hidden="1" x14ac:dyDescent="0.25">
      <c r="A1000" t="s">
        <v>2475</v>
      </c>
      <c r="B1000" t="s">
        <v>2565</v>
      </c>
      <c r="C1000" t="s">
        <v>371</v>
      </c>
      <c r="D1000" t="s">
        <v>2305</v>
      </c>
      <c r="E1000" t="s">
        <v>2566</v>
      </c>
      <c r="F1000" t="s">
        <v>2567</v>
      </c>
      <c r="G1000" t="s">
        <v>2568</v>
      </c>
      <c r="H1000" t="s">
        <v>384</v>
      </c>
      <c r="I1000" t="s">
        <v>376</v>
      </c>
      <c r="J1000" s="33">
        <v>0.24</v>
      </c>
      <c r="K1000" s="33">
        <v>228</v>
      </c>
      <c r="L1000">
        <v>15</v>
      </c>
      <c r="M1000">
        <v>287280</v>
      </c>
      <c r="N1000" t="s">
        <v>1294</v>
      </c>
      <c r="O1000" t="s">
        <v>1513</v>
      </c>
      <c r="P1000">
        <f>IF(Tabel1[[#This Row],[Beschikte productie per jaar '[MWh']]]&gt;14.25,1,0)</f>
        <v>1</v>
      </c>
      <c r="Q1000" s="2" t="str">
        <f>VLOOKUP(Tabel1[[#This Row],[Plaats lokatie]],stadgem,4,0)</f>
        <v>Hoogeveen</v>
      </c>
    </row>
    <row r="1001" spans="1:17" hidden="1" x14ac:dyDescent="0.25">
      <c r="A1001" t="s">
        <v>2475</v>
      </c>
      <c r="B1001" t="s">
        <v>2569</v>
      </c>
      <c r="C1001" t="s">
        <v>371</v>
      </c>
      <c r="D1001" t="s">
        <v>2305</v>
      </c>
      <c r="E1001" t="s">
        <v>2570</v>
      </c>
      <c r="F1001" t="s">
        <v>2571</v>
      </c>
      <c r="G1001" t="s">
        <v>1500</v>
      </c>
      <c r="H1001" t="s">
        <v>577</v>
      </c>
      <c r="I1001" t="s">
        <v>376</v>
      </c>
      <c r="J1001" s="33">
        <v>4.2000000000000003E-2</v>
      </c>
      <c r="K1001" s="33">
        <v>39.9</v>
      </c>
      <c r="L1001">
        <v>15</v>
      </c>
      <c r="M1001">
        <v>49676</v>
      </c>
      <c r="N1001" t="s">
        <v>1294</v>
      </c>
      <c r="O1001" t="s">
        <v>378</v>
      </c>
      <c r="P1001">
        <f>IF(Tabel1[[#This Row],[Beschikte productie per jaar '[MWh']]]&gt;14.25,1,0)</f>
        <v>1</v>
      </c>
      <c r="Q1001" s="2" t="str">
        <f>VLOOKUP(Tabel1[[#This Row],[Plaats lokatie]],stadgem,4,0)</f>
        <v>Noordenveld</v>
      </c>
    </row>
    <row r="1002" spans="1:17" hidden="1" x14ac:dyDescent="0.25">
      <c r="A1002" t="s">
        <v>2475</v>
      </c>
      <c r="B1002" t="s">
        <v>2572</v>
      </c>
      <c r="C1002" t="s">
        <v>371</v>
      </c>
      <c r="D1002" t="s">
        <v>2305</v>
      </c>
      <c r="E1002" t="s">
        <v>373</v>
      </c>
      <c r="F1002" t="s">
        <v>373</v>
      </c>
      <c r="G1002" t="s">
        <v>507</v>
      </c>
      <c r="H1002" t="s">
        <v>508</v>
      </c>
      <c r="I1002" t="s">
        <v>376</v>
      </c>
      <c r="J1002" s="33">
        <v>0.3</v>
      </c>
      <c r="K1002" s="33">
        <v>285</v>
      </c>
      <c r="L1002">
        <v>15</v>
      </c>
      <c r="M1002">
        <v>354825</v>
      </c>
      <c r="N1002" t="s">
        <v>1294</v>
      </c>
      <c r="O1002" t="s">
        <v>1513</v>
      </c>
      <c r="P1002">
        <f>IF(Tabel1[[#This Row],[Beschikte productie per jaar '[MWh']]]&gt;14.25,1,0)</f>
        <v>1</v>
      </c>
      <c r="Q1002" s="2" t="str">
        <f>VLOOKUP(Tabel1[[#This Row],[Plaats lokatie]],stadgem,4,0)</f>
        <v>Coevorden</v>
      </c>
    </row>
    <row r="1003" spans="1:17" hidden="1" x14ac:dyDescent="0.25">
      <c r="A1003" t="s">
        <v>2475</v>
      </c>
      <c r="B1003" t="s">
        <v>2573</v>
      </c>
      <c r="C1003" t="s">
        <v>371</v>
      </c>
      <c r="D1003" t="s">
        <v>2305</v>
      </c>
      <c r="E1003" t="s">
        <v>2545</v>
      </c>
      <c r="F1003" t="s">
        <v>2574</v>
      </c>
      <c r="G1003" t="s">
        <v>1247</v>
      </c>
      <c r="H1003" t="s">
        <v>384</v>
      </c>
      <c r="I1003" t="s">
        <v>376</v>
      </c>
      <c r="J1003" s="33">
        <v>0.98658000000000001</v>
      </c>
      <c r="K1003" s="33">
        <v>937.25099999999998</v>
      </c>
      <c r="L1003">
        <v>15</v>
      </c>
      <c r="M1003">
        <v>1180937</v>
      </c>
      <c r="N1003" t="s">
        <v>1294</v>
      </c>
      <c r="O1003" t="s">
        <v>1513</v>
      </c>
      <c r="P1003">
        <f>IF(Tabel1[[#This Row],[Beschikte productie per jaar '[MWh']]]&gt;14.25,1,0)</f>
        <v>1</v>
      </c>
      <c r="Q1003" s="2" t="str">
        <f>VLOOKUP(Tabel1[[#This Row],[Plaats lokatie]],stadgem,4,0)</f>
        <v>Hoogeveen</v>
      </c>
    </row>
    <row r="1004" spans="1:17" hidden="1" x14ac:dyDescent="0.25">
      <c r="A1004" t="s">
        <v>2475</v>
      </c>
      <c r="B1004" t="s">
        <v>2575</v>
      </c>
      <c r="C1004" t="s">
        <v>371</v>
      </c>
      <c r="D1004" t="s">
        <v>2305</v>
      </c>
      <c r="E1004" t="s">
        <v>2359</v>
      </c>
      <c r="F1004" t="s">
        <v>2360</v>
      </c>
      <c r="G1004" t="s">
        <v>2361</v>
      </c>
      <c r="H1004" t="s">
        <v>1030</v>
      </c>
      <c r="I1004" t="s">
        <v>376</v>
      </c>
      <c r="J1004" s="33">
        <v>0.99880000000000002</v>
      </c>
      <c r="K1004" s="33">
        <v>948.86</v>
      </c>
      <c r="L1004">
        <v>15</v>
      </c>
      <c r="M1004">
        <v>1195564</v>
      </c>
      <c r="N1004" t="s">
        <v>1294</v>
      </c>
      <c r="O1004" t="s">
        <v>1513</v>
      </c>
      <c r="P1004">
        <f>IF(Tabel1[[#This Row],[Beschikte productie per jaar '[MWh']]]&gt;14.25,1,0)</f>
        <v>1</v>
      </c>
      <c r="Q1004" s="2" t="str">
        <f>VLOOKUP(Tabel1[[#This Row],[Plaats lokatie]],stadgem,4,0)</f>
        <v>Emmen</v>
      </c>
    </row>
    <row r="1005" spans="1:17" hidden="1" x14ac:dyDescent="0.25">
      <c r="A1005" t="s">
        <v>2475</v>
      </c>
      <c r="B1005" t="s">
        <v>2576</v>
      </c>
      <c r="C1005" t="s">
        <v>371</v>
      </c>
      <c r="D1005" t="s">
        <v>2384</v>
      </c>
      <c r="E1005" t="s">
        <v>373</v>
      </c>
      <c r="F1005" t="s">
        <v>373</v>
      </c>
      <c r="G1005" t="s">
        <v>456</v>
      </c>
      <c r="H1005" t="s">
        <v>457</v>
      </c>
      <c r="I1005" t="s">
        <v>376</v>
      </c>
      <c r="J1005" s="33">
        <v>1.1200000000000001</v>
      </c>
      <c r="K1005" s="33">
        <v>1064</v>
      </c>
      <c r="L1005">
        <v>15</v>
      </c>
      <c r="M1005">
        <v>1228920</v>
      </c>
      <c r="N1005" t="s">
        <v>1294</v>
      </c>
      <c r="O1005" t="s">
        <v>1513</v>
      </c>
      <c r="P1005">
        <f>IF(Tabel1[[#This Row],[Beschikte productie per jaar '[MWh']]]&gt;14.25,1,0)</f>
        <v>1</v>
      </c>
      <c r="Q1005" s="2" t="str">
        <f>VLOOKUP(Tabel1[[#This Row],[Plaats lokatie]],stadgem,4,0)</f>
        <v>Hoogeveen</v>
      </c>
    </row>
    <row r="1006" spans="1:17" hidden="1" x14ac:dyDescent="0.25">
      <c r="A1006" t="s">
        <v>2475</v>
      </c>
      <c r="B1006" t="s">
        <v>2577</v>
      </c>
      <c r="C1006" t="s">
        <v>371</v>
      </c>
      <c r="D1006" t="s">
        <v>2384</v>
      </c>
      <c r="E1006" t="s">
        <v>2578</v>
      </c>
      <c r="F1006" t="s">
        <v>2579</v>
      </c>
      <c r="G1006" t="s">
        <v>1500</v>
      </c>
      <c r="H1006" t="s">
        <v>1030</v>
      </c>
      <c r="I1006" t="s">
        <v>376</v>
      </c>
      <c r="J1006" s="33">
        <v>8.02</v>
      </c>
      <c r="K1006" s="33">
        <v>7619</v>
      </c>
      <c r="L1006">
        <v>15</v>
      </c>
      <c r="M1006">
        <v>8799945</v>
      </c>
      <c r="N1006" t="s">
        <v>1501</v>
      </c>
      <c r="O1006" t="s">
        <v>1513</v>
      </c>
      <c r="P1006">
        <f>IF(Tabel1[[#This Row],[Beschikte productie per jaar '[MWh']]]&gt;14.25,1,0)</f>
        <v>1</v>
      </c>
      <c r="Q1006" s="2" t="str">
        <f>VLOOKUP(Tabel1[[#This Row],[Plaats lokatie]],stadgem,4,0)</f>
        <v>Emmen</v>
      </c>
    </row>
    <row r="1007" spans="1:17" hidden="1" x14ac:dyDescent="0.25">
      <c r="A1007" t="s">
        <v>2475</v>
      </c>
      <c r="B1007" t="s">
        <v>2580</v>
      </c>
      <c r="C1007" t="s">
        <v>371</v>
      </c>
      <c r="D1007" t="s">
        <v>2384</v>
      </c>
      <c r="E1007" t="s">
        <v>1759</v>
      </c>
      <c r="F1007" t="s">
        <v>2581</v>
      </c>
      <c r="G1007" t="s">
        <v>1500</v>
      </c>
      <c r="H1007" t="s">
        <v>393</v>
      </c>
      <c r="I1007" t="s">
        <v>376</v>
      </c>
      <c r="J1007" s="33">
        <v>1.44</v>
      </c>
      <c r="K1007" s="33">
        <v>1368</v>
      </c>
      <c r="L1007">
        <v>15</v>
      </c>
      <c r="M1007">
        <v>1580040</v>
      </c>
      <c r="N1007" t="s">
        <v>1294</v>
      </c>
      <c r="O1007" t="s">
        <v>1513</v>
      </c>
      <c r="P1007">
        <f>IF(Tabel1[[#This Row],[Beschikte productie per jaar '[MWh']]]&gt;14.25,1,0)</f>
        <v>1</v>
      </c>
      <c r="Q1007" s="2" t="str">
        <f>VLOOKUP(Tabel1[[#This Row],[Plaats lokatie]],stadgem,4,0)</f>
        <v>Emmen</v>
      </c>
    </row>
    <row r="1008" spans="1:17" hidden="1" x14ac:dyDescent="0.25">
      <c r="A1008" t="s">
        <v>2475</v>
      </c>
      <c r="B1008" t="s">
        <v>2582</v>
      </c>
      <c r="C1008" t="s">
        <v>371</v>
      </c>
      <c r="D1008" t="s">
        <v>2305</v>
      </c>
      <c r="E1008" t="s">
        <v>2583</v>
      </c>
      <c r="F1008" t="s">
        <v>2584</v>
      </c>
      <c r="G1008" t="s">
        <v>1815</v>
      </c>
      <c r="H1008" t="s">
        <v>397</v>
      </c>
      <c r="I1008" t="s">
        <v>376</v>
      </c>
      <c r="J1008" s="33">
        <v>1.6E-2</v>
      </c>
      <c r="K1008" s="33">
        <v>15.2</v>
      </c>
      <c r="L1008">
        <v>15</v>
      </c>
      <c r="M1008">
        <v>18240</v>
      </c>
      <c r="N1008" t="s">
        <v>1294</v>
      </c>
      <c r="O1008" t="s">
        <v>378</v>
      </c>
      <c r="P1008">
        <f>IF(Tabel1[[#This Row],[Beschikte productie per jaar '[MWh']]]&gt;14.25,1,0)</f>
        <v>1</v>
      </c>
      <c r="Q1008" s="2" t="str">
        <f>VLOOKUP(Tabel1[[#This Row],[Plaats lokatie]],stadgem,4,0)</f>
        <v>Meppel</v>
      </c>
    </row>
    <row r="1009" spans="1:17" hidden="1" x14ac:dyDescent="0.25">
      <c r="A1009" t="s">
        <v>2475</v>
      </c>
      <c r="B1009" t="s">
        <v>2585</v>
      </c>
      <c r="C1009" t="s">
        <v>371</v>
      </c>
      <c r="D1009" t="s">
        <v>2305</v>
      </c>
      <c r="E1009" t="s">
        <v>2586</v>
      </c>
      <c r="F1009" t="s">
        <v>2587</v>
      </c>
      <c r="G1009" t="s">
        <v>2036</v>
      </c>
      <c r="H1009" t="s">
        <v>589</v>
      </c>
      <c r="I1009" t="s">
        <v>376</v>
      </c>
      <c r="J1009" s="33">
        <v>0.499</v>
      </c>
      <c r="K1009" s="33">
        <v>474.05</v>
      </c>
      <c r="L1009">
        <v>15</v>
      </c>
      <c r="M1009">
        <v>597303</v>
      </c>
      <c r="N1009" t="s">
        <v>1294</v>
      </c>
      <c r="O1009" t="s">
        <v>378</v>
      </c>
      <c r="P1009">
        <f>IF(Tabel1[[#This Row],[Beschikte productie per jaar '[MWh']]]&gt;14.25,1,0)</f>
        <v>1</v>
      </c>
      <c r="Q1009" s="2" t="str">
        <f>VLOOKUP(Tabel1[[#This Row],[Plaats lokatie]],stadgem,4,0)</f>
        <v>Emmen</v>
      </c>
    </row>
    <row r="1010" spans="1:17" hidden="1" x14ac:dyDescent="0.25">
      <c r="A1010" t="s">
        <v>2475</v>
      </c>
      <c r="B1010" t="s">
        <v>2588</v>
      </c>
      <c r="C1010" t="s">
        <v>371</v>
      </c>
      <c r="D1010" t="s">
        <v>2305</v>
      </c>
      <c r="E1010" t="s">
        <v>2589</v>
      </c>
      <c r="F1010" t="s">
        <v>2590</v>
      </c>
      <c r="G1010" t="s">
        <v>2591</v>
      </c>
      <c r="H1010" t="s">
        <v>1865</v>
      </c>
      <c r="I1010" t="s">
        <v>376</v>
      </c>
      <c r="J1010" s="33">
        <v>0.31</v>
      </c>
      <c r="K1010" s="33">
        <v>294.5</v>
      </c>
      <c r="L1010">
        <v>15</v>
      </c>
      <c r="M1010">
        <v>371070</v>
      </c>
      <c r="N1010" t="s">
        <v>1294</v>
      </c>
      <c r="O1010" t="s">
        <v>378</v>
      </c>
      <c r="P1010">
        <f>IF(Tabel1[[#This Row],[Beschikte productie per jaar '[MWh']]]&gt;14.25,1,0)</f>
        <v>1</v>
      </c>
      <c r="Q1010" s="2" t="str">
        <f>VLOOKUP(Tabel1[[#This Row],[Plaats lokatie]],stadgem,4,0)</f>
        <v>Meppel</v>
      </c>
    </row>
    <row r="1011" spans="1:17" hidden="1" x14ac:dyDescent="0.25">
      <c r="A1011" t="s">
        <v>2475</v>
      </c>
      <c r="B1011" t="s">
        <v>328</v>
      </c>
      <c r="C1011" t="s">
        <v>1139</v>
      </c>
      <c r="D1011" t="s">
        <v>2307</v>
      </c>
      <c r="E1011" t="s">
        <v>2592</v>
      </c>
      <c r="F1011" t="s">
        <v>327</v>
      </c>
      <c r="G1011" t="s">
        <v>1500</v>
      </c>
      <c r="H1011" t="s">
        <v>1030</v>
      </c>
      <c r="I1011" t="s">
        <v>376</v>
      </c>
      <c r="J1011" s="33">
        <v>50.4</v>
      </c>
      <c r="K1011" s="33">
        <v>142800</v>
      </c>
      <c r="L1011">
        <v>15</v>
      </c>
      <c r="M1011">
        <v>89964000</v>
      </c>
      <c r="N1011" t="s">
        <v>565</v>
      </c>
      <c r="O1011" t="s">
        <v>1513</v>
      </c>
      <c r="P1011">
        <f>IF(Tabel1[[#This Row],[Beschikte productie per jaar '[MWh']]]&gt;14.25,1,0)</f>
        <v>1</v>
      </c>
      <c r="Q1011" s="2" t="str">
        <f>VLOOKUP(Tabel1[[#This Row],[Plaats lokatie]],stadgem,4,0)</f>
        <v>Emmen</v>
      </c>
    </row>
    <row r="1012" spans="1:17" hidden="1" x14ac:dyDescent="0.25">
      <c r="A1012" t="s">
        <v>2475</v>
      </c>
      <c r="B1012" t="s">
        <v>2593</v>
      </c>
      <c r="C1012" t="s">
        <v>371</v>
      </c>
      <c r="D1012" t="s">
        <v>2305</v>
      </c>
      <c r="E1012" t="s">
        <v>1628</v>
      </c>
      <c r="F1012" t="s">
        <v>2594</v>
      </c>
      <c r="G1012" t="s">
        <v>2595</v>
      </c>
      <c r="H1012" t="s">
        <v>401</v>
      </c>
      <c r="I1012" t="s">
        <v>376</v>
      </c>
      <c r="J1012" s="33">
        <v>6.1800000000000001E-2</v>
      </c>
      <c r="K1012" s="33">
        <v>58.71</v>
      </c>
      <c r="L1012">
        <v>15</v>
      </c>
      <c r="M1012">
        <v>73975</v>
      </c>
      <c r="N1012" t="s">
        <v>1294</v>
      </c>
      <c r="O1012" t="s">
        <v>1513</v>
      </c>
      <c r="P1012">
        <f>IF(Tabel1[[#This Row],[Beschikte productie per jaar '[MWh']]]&gt;14.25,1,0)</f>
        <v>1</v>
      </c>
      <c r="Q1012" s="2" t="str">
        <f>VLOOKUP(Tabel1[[#This Row],[Plaats lokatie]],stadgem,4,0)</f>
        <v>Assen</v>
      </c>
    </row>
    <row r="1013" spans="1:17" hidden="1" x14ac:dyDescent="0.25">
      <c r="A1013" t="s">
        <v>2475</v>
      </c>
      <c r="B1013" t="s">
        <v>2596</v>
      </c>
      <c r="C1013" t="s">
        <v>371</v>
      </c>
      <c r="D1013" t="s">
        <v>2305</v>
      </c>
      <c r="E1013" t="s">
        <v>2597</v>
      </c>
      <c r="F1013" t="s">
        <v>2598</v>
      </c>
      <c r="G1013" t="s">
        <v>2599</v>
      </c>
      <c r="H1013" t="s">
        <v>422</v>
      </c>
      <c r="I1013" t="s">
        <v>376</v>
      </c>
      <c r="J1013" s="33">
        <v>0.22</v>
      </c>
      <c r="K1013" s="33">
        <v>209</v>
      </c>
      <c r="L1013">
        <v>15</v>
      </c>
      <c r="M1013">
        <v>253935</v>
      </c>
      <c r="N1013" t="s">
        <v>1294</v>
      </c>
      <c r="O1013" t="s">
        <v>1513</v>
      </c>
      <c r="P1013">
        <f>IF(Tabel1[[#This Row],[Beschikte productie per jaar '[MWh']]]&gt;14.25,1,0)</f>
        <v>1</v>
      </c>
      <c r="Q1013" s="2" t="str">
        <f>VLOOKUP(Tabel1[[#This Row],[Plaats lokatie]],stadgem,4,0)</f>
        <v>De Wolden</v>
      </c>
    </row>
    <row r="1014" spans="1:17" hidden="1" x14ac:dyDescent="0.25">
      <c r="A1014" t="s">
        <v>2475</v>
      </c>
      <c r="B1014" t="s">
        <v>2600</v>
      </c>
      <c r="C1014" t="s">
        <v>371</v>
      </c>
      <c r="D1014" t="s">
        <v>2305</v>
      </c>
      <c r="E1014" t="s">
        <v>2601</v>
      </c>
      <c r="F1014" t="s">
        <v>2602</v>
      </c>
      <c r="G1014" t="s">
        <v>2603</v>
      </c>
      <c r="H1014" t="s">
        <v>446</v>
      </c>
      <c r="I1014" t="s">
        <v>376</v>
      </c>
      <c r="J1014" s="33">
        <v>0.46200000000000002</v>
      </c>
      <c r="K1014" s="33">
        <v>438.9</v>
      </c>
      <c r="L1014">
        <v>15</v>
      </c>
      <c r="M1014">
        <v>546431</v>
      </c>
      <c r="N1014" t="s">
        <v>1294</v>
      </c>
      <c r="O1014" t="s">
        <v>1513</v>
      </c>
      <c r="P1014">
        <f>IF(Tabel1[[#This Row],[Beschikte productie per jaar '[MWh']]]&gt;14.25,1,0)</f>
        <v>1</v>
      </c>
      <c r="Q1014" s="2" t="str">
        <f>VLOOKUP(Tabel1[[#This Row],[Plaats lokatie]],stadgem,4,0)</f>
        <v>Midden-Drenthe</v>
      </c>
    </row>
    <row r="1015" spans="1:17" x14ac:dyDescent="0.25">
      <c r="A1015" t="s">
        <v>2475</v>
      </c>
      <c r="B1015" t="s">
        <v>2604</v>
      </c>
      <c r="C1015" t="s">
        <v>371</v>
      </c>
      <c r="D1015" t="s">
        <v>2305</v>
      </c>
      <c r="E1015" t="s">
        <v>373</v>
      </c>
      <c r="F1015" t="s">
        <v>373</v>
      </c>
      <c r="G1015" t="s">
        <v>790</v>
      </c>
      <c r="H1015" t="s">
        <v>791</v>
      </c>
      <c r="I1015" t="s">
        <v>376</v>
      </c>
      <c r="J1015" s="33">
        <v>0.3</v>
      </c>
      <c r="K1015" s="33">
        <v>285</v>
      </c>
      <c r="L1015">
        <v>15</v>
      </c>
      <c r="M1015">
        <v>359100</v>
      </c>
      <c r="N1015" t="s">
        <v>1294</v>
      </c>
      <c r="O1015" t="s">
        <v>378</v>
      </c>
      <c r="P1015">
        <f>IF(Tabel1[[#This Row],[Beschikte productie per jaar '[MWh']]]&gt;14.25,1,0)</f>
        <v>1</v>
      </c>
      <c r="Q1015" s="2" t="str">
        <f>VLOOKUP(Tabel1[[#This Row],[Plaats lokatie]],stadgem,4,0)</f>
        <v>Tynaarlo</v>
      </c>
    </row>
    <row r="1016" spans="1:17" hidden="1" x14ac:dyDescent="0.25">
      <c r="A1016" t="s">
        <v>2475</v>
      </c>
      <c r="B1016" t="s">
        <v>2605</v>
      </c>
      <c r="C1016" t="s">
        <v>371</v>
      </c>
      <c r="D1016" t="s">
        <v>2305</v>
      </c>
      <c r="E1016" t="s">
        <v>2553</v>
      </c>
      <c r="F1016" t="s">
        <v>2606</v>
      </c>
      <c r="G1016" t="s">
        <v>2607</v>
      </c>
      <c r="H1016" t="s">
        <v>389</v>
      </c>
      <c r="I1016" t="s">
        <v>376</v>
      </c>
      <c r="J1016" s="33">
        <v>0.42270000000000002</v>
      </c>
      <c r="K1016" s="33">
        <v>401.565</v>
      </c>
      <c r="L1016">
        <v>15</v>
      </c>
      <c r="M1016">
        <v>505972</v>
      </c>
      <c r="N1016" t="s">
        <v>1294</v>
      </c>
      <c r="O1016" t="s">
        <v>1513</v>
      </c>
      <c r="P1016">
        <f>IF(Tabel1[[#This Row],[Beschikte productie per jaar '[MWh']]]&gt;14.25,1,0)</f>
        <v>1</v>
      </c>
      <c r="Q1016" s="2" t="str">
        <f>VLOOKUP(Tabel1[[#This Row],[Plaats lokatie]],stadgem,4,0)</f>
        <v>Emmen</v>
      </c>
    </row>
    <row r="1017" spans="1:17" hidden="1" x14ac:dyDescent="0.25">
      <c r="A1017" t="s">
        <v>2475</v>
      </c>
      <c r="B1017" t="s">
        <v>2608</v>
      </c>
      <c r="C1017" t="s">
        <v>371</v>
      </c>
      <c r="D1017" t="s">
        <v>2305</v>
      </c>
      <c r="E1017" t="s">
        <v>2609</v>
      </c>
      <c r="F1017" t="s">
        <v>2610</v>
      </c>
      <c r="G1017" t="s">
        <v>2611</v>
      </c>
      <c r="H1017" t="s">
        <v>416</v>
      </c>
      <c r="I1017" t="s">
        <v>376</v>
      </c>
      <c r="J1017" s="33">
        <v>0.11316</v>
      </c>
      <c r="K1017" s="33">
        <v>107.502</v>
      </c>
      <c r="L1017">
        <v>15</v>
      </c>
      <c r="M1017">
        <v>135453</v>
      </c>
      <c r="N1017" t="s">
        <v>1294</v>
      </c>
      <c r="O1017" t="s">
        <v>1513</v>
      </c>
      <c r="P1017">
        <f>IF(Tabel1[[#This Row],[Beschikte productie per jaar '[MWh']]]&gt;14.25,1,0)</f>
        <v>1</v>
      </c>
      <c r="Q1017" s="2" t="str">
        <f>VLOOKUP(Tabel1[[#This Row],[Plaats lokatie]],stadgem,4,0)</f>
        <v>Midden-Drenthe</v>
      </c>
    </row>
    <row r="1018" spans="1:17" hidden="1" x14ac:dyDescent="0.25">
      <c r="A1018" t="s">
        <v>2475</v>
      </c>
      <c r="B1018" t="s">
        <v>2612</v>
      </c>
      <c r="C1018" t="s">
        <v>371</v>
      </c>
      <c r="D1018" t="s">
        <v>2305</v>
      </c>
      <c r="E1018" t="s">
        <v>2613</v>
      </c>
      <c r="F1018" t="s">
        <v>2614</v>
      </c>
      <c r="G1018" t="s">
        <v>2615</v>
      </c>
      <c r="H1018" t="s">
        <v>2616</v>
      </c>
      <c r="I1018" t="s">
        <v>376</v>
      </c>
      <c r="J1018" s="33">
        <v>0.499</v>
      </c>
      <c r="K1018" s="33">
        <v>474.05</v>
      </c>
      <c r="L1018">
        <v>15</v>
      </c>
      <c r="M1018">
        <v>597303</v>
      </c>
      <c r="N1018" t="s">
        <v>1294</v>
      </c>
      <c r="O1018" t="s">
        <v>1513</v>
      </c>
      <c r="P1018">
        <f>IF(Tabel1[[#This Row],[Beschikte productie per jaar '[MWh']]]&gt;14.25,1,0)</f>
        <v>1</v>
      </c>
      <c r="Q1018" s="2" t="str">
        <f>VLOOKUP(Tabel1[[#This Row],[Plaats lokatie]],stadgem,4,0)</f>
        <v>Emmen</v>
      </c>
    </row>
    <row r="1019" spans="1:17" hidden="1" x14ac:dyDescent="0.25">
      <c r="A1019" t="s">
        <v>2475</v>
      </c>
      <c r="B1019" t="s">
        <v>2617</v>
      </c>
      <c r="C1019" t="s">
        <v>371</v>
      </c>
      <c r="D1019" t="s">
        <v>2305</v>
      </c>
      <c r="E1019" t="s">
        <v>373</v>
      </c>
      <c r="F1019" t="s">
        <v>373</v>
      </c>
      <c r="G1019" t="s">
        <v>421</v>
      </c>
      <c r="H1019" t="s">
        <v>422</v>
      </c>
      <c r="I1019" t="s">
        <v>376</v>
      </c>
      <c r="J1019" s="33">
        <v>8.5000000000000006E-2</v>
      </c>
      <c r="K1019" s="33">
        <v>80.75</v>
      </c>
      <c r="L1019">
        <v>15</v>
      </c>
      <c r="M1019">
        <v>101745</v>
      </c>
      <c r="N1019" t="s">
        <v>1294</v>
      </c>
      <c r="O1019" t="s">
        <v>378</v>
      </c>
      <c r="P1019">
        <f>IF(Tabel1[[#This Row],[Beschikte productie per jaar '[MWh']]]&gt;14.25,1,0)</f>
        <v>1</v>
      </c>
      <c r="Q1019" s="2" t="str">
        <f>VLOOKUP(Tabel1[[#This Row],[Plaats lokatie]],stadgem,4,0)</f>
        <v>De Wolden</v>
      </c>
    </row>
    <row r="1020" spans="1:17" hidden="1" x14ac:dyDescent="0.25">
      <c r="A1020" t="s">
        <v>2475</v>
      </c>
      <c r="B1020" t="s">
        <v>115</v>
      </c>
      <c r="C1020" t="s">
        <v>371</v>
      </c>
      <c r="D1020" t="s">
        <v>2384</v>
      </c>
      <c r="E1020" t="s">
        <v>2618</v>
      </c>
      <c r="F1020" t="s">
        <v>2619</v>
      </c>
      <c r="G1020" t="s">
        <v>1500</v>
      </c>
      <c r="H1020" t="s">
        <v>995</v>
      </c>
      <c r="I1020" t="s">
        <v>376</v>
      </c>
      <c r="J1020" s="33">
        <v>14.3</v>
      </c>
      <c r="K1020" s="33">
        <v>13585</v>
      </c>
      <c r="L1020">
        <v>15</v>
      </c>
      <c r="M1020">
        <v>14875575</v>
      </c>
      <c r="N1020" t="s">
        <v>1501</v>
      </c>
      <c r="O1020" t="s">
        <v>1513</v>
      </c>
      <c r="P1020">
        <f>IF(Tabel1[[#This Row],[Beschikte productie per jaar '[MWh']]]&gt;14.25,1,0)</f>
        <v>1</v>
      </c>
      <c r="Q1020" s="2" t="str">
        <f>VLOOKUP(Tabel1[[#This Row],[Plaats lokatie]],stadgem,4,0)</f>
        <v>Midden-Drenthe</v>
      </c>
    </row>
    <row r="1021" spans="1:17" hidden="1" x14ac:dyDescent="0.25">
      <c r="A1021" t="s">
        <v>2475</v>
      </c>
      <c r="B1021" t="s">
        <v>23</v>
      </c>
      <c r="C1021" t="s">
        <v>371</v>
      </c>
      <c r="D1021" t="s">
        <v>2384</v>
      </c>
      <c r="E1021" t="s">
        <v>2620</v>
      </c>
      <c r="F1021" t="s">
        <v>2621</v>
      </c>
      <c r="G1021" t="s">
        <v>1500</v>
      </c>
      <c r="H1021" t="s">
        <v>928</v>
      </c>
      <c r="I1021" t="s">
        <v>376</v>
      </c>
      <c r="J1021" s="33">
        <v>21.652000000000001</v>
      </c>
      <c r="K1021" s="33">
        <v>20569.400000000001</v>
      </c>
      <c r="L1021">
        <v>15</v>
      </c>
      <c r="M1021">
        <v>22832034</v>
      </c>
      <c r="N1021" t="s">
        <v>1501</v>
      </c>
      <c r="O1021" t="s">
        <v>1513</v>
      </c>
      <c r="P1021">
        <f>IF(Tabel1[[#This Row],[Beschikte productie per jaar '[MWh']]]&gt;14.25,1,0)</f>
        <v>1</v>
      </c>
      <c r="Q1021" s="2" t="str">
        <f>VLOOKUP(Tabel1[[#This Row],[Plaats lokatie]],stadgem,4,0)</f>
        <v>Borger-Odoorn</v>
      </c>
    </row>
    <row r="1022" spans="1:17" hidden="1" x14ac:dyDescent="0.25">
      <c r="A1022" t="s">
        <v>2475</v>
      </c>
      <c r="B1022" t="s">
        <v>2622</v>
      </c>
      <c r="C1022" t="s">
        <v>371</v>
      </c>
      <c r="D1022" t="s">
        <v>2384</v>
      </c>
      <c r="E1022" t="s">
        <v>1759</v>
      </c>
      <c r="F1022" t="s">
        <v>2623</v>
      </c>
      <c r="G1022" t="s">
        <v>1500</v>
      </c>
      <c r="H1022" t="s">
        <v>393</v>
      </c>
      <c r="I1022" t="s">
        <v>376</v>
      </c>
      <c r="J1022" s="33">
        <v>3.42</v>
      </c>
      <c r="K1022" s="33">
        <v>3249</v>
      </c>
      <c r="L1022">
        <v>15</v>
      </c>
      <c r="M1022">
        <v>3752595</v>
      </c>
      <c r="N1022" t="s">
        <v>1294</v>
      </c>
      <c r="O1022" t="s">
        <v>1513</v>
      </c>
      <c r="P1022">
        <f>IF(Tabel1[[#This Row],[Beschikte productie per jaar '[MWh']]]&gt;14.25,1,0)</f>
        <v>1</v>
      </c>
      <c r="Q1022" s="2" t="str">
        <f>VLOOKUP(Tabel1[[#This Row],[Plaats lokatie]],stadgem,4,0)</f>
        <v>Emmen</v>
      </c>
    </row>
    <row r="1023" spans="1:17" hidden="1" x14ac:dyDescent="0.25">
      <c r="A1023" t="s">
        <v>2475</v>
      </c>
      <c r="B1023" t="s">
        <v>2624</v>
      </c>
      <c r="C1023" t="s">
        <v>371</v>
      </c>
      <c r="D1023" t="s">
        <v>2305</v>
      </c>
      <c r="E1023" t="s">
        <v>2625</v>
      </c>
      <c r="F1023" t="s">
        <v>2626</v>
      </c>
      <c r="G1023" t="s">
        <v>2627</v>
      </c>
      <c r="H1023" t="s">
        <v>410</v>
      </c>
      <c r="I1023" t="s">
        <v>376</v>
      </c>
      <c r="J1023" s="33">
        <v>0.15</v>
      </c>
      <c r="K1023" s="33">
        <v>142.5</v>
      </c>
      <c r="L1023">
        <v>15</v>
      </c>
      <c r="M1023">
        <v>175275</v>
      </c>
      <c r="N1023" t="s">
        <v>1294</v>
      </c>
      <c r="O1023" t="s">
        <v>1513</v>
      </c>
      <c r="P1023">
        <f>IF(Tabel1[[#This Row],[Beschikte productie per jaar '[MWh']]]&gt;14.25,1,0)</f>
        <v>1</v>
      </c>
      <c r="Q1023" s="2" t="str">
        <f>VLOOKUP(Tabel1[[#This Row],[Plaats lokatie]],stadgem,4,0)</f>
        <v>Noordenveld</v>
      </c>
    </row>
    <row r="1024" spans="1:17" hidden="1" x14ac:dyDescent="0.25">
      <c r="A1024" t="s">
        <v>2475</v>
      </c>
      <c r="B1024" t="s">
        <v>2628</v>
      </c>
      <c r="C1024" t="s">
        <v>371</v>
      </c>
      <c r="D1024" t="s">
        <v>2305</v>
      </c>
      <c r="E1024" t="s">
        <v>373</v>
      </c>
      <c r="F1024" t="s">
        <v>373</v>
      </c>
      <c r="G1024" t="s">
        <v>2629</v>
      </c>
      <c r="H1024" t="s">
        <v>2630</v>
      </c>
      <c r="I1024" t="s">
        <v>376</v>
      </c>
      <c r="J1024" s="33">
        <v>0.25</v>
      </c>
      <c r="K1024" s="33">
        <v>237.5</v>
      </c>
      <c r="L1024">
        <v>15</v>
      </c>
      <c r="M1024">
        <v>292125</v>
      </c>
      <c r="N1024" t="s">
        <v>1294</v>
      </c>
      <c r="O1024" t="s">
        <v>1513</v>
      </c>
      <c r="P1024">
        <f>IF(Tabel1[[#This Row],[Beschikte productie per jaar '[MWh']]]&gt;14.25,1,0)</f>
        <v>1</v>
      </c>
      <c r="Q1024" s="2" t="str">
        <f>VLOOKUP(Tabel1[[#This Row],[Plaats lokatie]],stadgem,4,0)</f>
        <v>Hoogeveen</v>
      </c>
    </row>
    <row r="1025" spans="1:17" hidden="1" x14ac:dyDescent="0.25">
      <c r="A1025" t="s">
        <v>2475</v>
      </c>
      <c r="B1025" t="s">
        <v>2631</v>
      </c>
      <c r="C1025" t="s">
        <v>371</v>
      </c>
      <c r="D1025" t="s">
        <v>2384</v>
      </c>
      <c r="E1025" t="s">
        <v>1797</v>
      </c>
      <c r="F1025" t="s">
        <v>2632</v>
      </c>
      <c r="G1025" t="s">
        <v>1500</v>
      </c>
      <c r="H1025" t="s">
        <v>693</v>
      </c>
      <c r="I1025" t="s">
        <v>376</v>
      </c>
      <c r="J1025" s="33">
        <v>50.038400000000003</v>
      </c>
      <c r="K1025" s="33">
        <v>47536.479999999996</v>
      </c>
      <c r="L1025">
        <v>15</v>
      </c>
      <c r="M1025">
        <v>53478540</v>
      </c>
      <c r="N1025" t="s">
        <v>1501</v>
      </c>
      <c r="O1025" t="s">
        <v>1513</v>
      </c>
      <c r="P1025">
        <f>IF(Tabel1[[#This Row],[Beschikte productie per jaar '[MWh']]]&gt;14.25,1,0)</f>
        <v>1</v>
      </c>
      <c r="Q1025" s="2" t="str">
        <f>VLOOKUP(Tabel1[[#This Row],[Plaats lokatie]],stadgem,4,0)</f>
        <v>Borger-Odoorn</v>
      </c>
    </row>
    <row r="1026" spans="1:17" hidden="1" x14ac:dyDescent="0.25">
      <c r="A1026" t="s">
        <v>2475</v>
      </c>
      <c r="B1026" t="s">
        <v>2633</v>
      </c>
      <c r="C1026" t="s">
        <v>371</v>
      </c>
      <c r="D1026" t="s">
        <v>2305</v>
      </c>
      <c r="E1026" t="s">
        <v>2634</v>
      </c>
      <c r="F1026" t="s">
        <v>2635</v>
      </c>
      <c r="G1026" t="s">
        <v>2636</v>
      </c>
      <c r="H1026" t="s">
        <v>389</v>
      </c>
      <c r="I1026" t="s">
        <v>376</v>
      </c>
      <c r="J1026" s="33">
        <v>0.30499999999999999</v>
      </c>
      <c r="K1026" s="33">
        <v>289.75</v>
      </c>
      <c r="L1026">
        <v>15</v>
      </c>
      <c r="M1026">
        <v>352047</v>
      </c>
      <c r="N1026" t="s">
        <v>1294</v>
      </c>
      <c r="O1026" t="s">
        <v>1513</v>
      </c>
      <c r="P1026">
        <f>IF(Tabel1[[#This Row],[Beschikte productie per jaar '[MWh']]]&gt;14.25,1,0)</f>
        <v>1</v>
      </c>
      <c r="Q1026" s="2" t="str">
        <f>VLOOKUP(Tabel1[[#This Row],[Plaats lokatie]],stadgem,4,0)</f>
        <v>Emmen</v>
      </c>
    </row>
    <row r="1027" spans="1:17" hidden="1" x14ac:dyDescent="0.25">
      <c r="A1027" t="s">
        <v>2475</v>
      </c>
      <c r="B1027" t="s">
        <v>2637</v>
      </c>
      <c r="C1027" t="s">
        <v>371</v>
      </c>
      <c r="D1027" t="s">
        <v>2305</v>
      </c>
      <c r="E1027" t="s">
        <v>373</v>
      </c>
      <c r="F1027" t="s">
        <v>373</v>
      </c>
      <c r="G1027" t="s">
        <v>1360</v>
      </c>
      <c r="H1027" t="s">
        <v>384</v>
      </c>
      <c r="I1027" t="s">
        <v>376</v>
      </c>
      <c r="J1027" s="33">
        <v>0.02</v>
      </c>
      <c r="K1027" s="33">
        <v>19</v>
      </c>
      <c r="L1027">
        <v>15</v>
      </c>
      <c r="M1027">
        <v>23655</v>
      </c>
      <c r="N1027" t="s">
        <v>1294</v>
      </c>
      <c r="O1027" t="s">
        <v>378</v>
      </c>
      <c r="P1027">
        <f>IF(Tabel1[[#This Row],[Beschikte productie per jaar '[MWh']]]&gt;14.25,1,0)</f>
        <v>1</v>
      </c>
      <c r="Q1027" s="2" t="str">
        <f>VLOOKUP(Tabel1[[#This Row],[Plaats lokatie]],stadgem,4,0)</f>
        <v>Hoogeveen</v>
      </c>
    </row>
    <row r="1028" spans="1:17" hidden="1" x14ac:dyDescent="0.25">
      <c r="A1028" t="s">
        <v>2475</v>
      </c>
      <c r="B1028" t="s">
        <v>2638</v>
      </c>
      <c r="C1028" t="s">
        <v>371</v>
      </c>
      <c r="D1028" t="s">
        <v>2305</v>
      </c>
      <c r="E1028" t="s">
        <v>2639</v>
      </c>
      <c r="F1028" t="s">
        <v>2640</v>
      </c>
      <c r="G1028" t="s">
        <v>2641</v>
      </c>
      <c r="H1028" t="s">
        <v>469</v>
      </c>
      <c r="I1028" t="s">
        <v>376</v>
      </c>
      <c r="J1028" s="33">
        <v>0.60799999999999998</v>
      </c>
      <c r="K1028" s="33">
        <v>577.6</v>
      </c>
      <c r="L1028">
        <v>15</v>
      </c>
      <c r="M1028">
        <v>719112</v>
      </c>
      <c r="N1028" t="s">
        <v>1294</v>
      </c>
      <c r="O1028" t="s">
        <v>1513</v>
      </c>
      <c r="P1028">
        <f>IF(Tabel1[[#This Row],[Beschikte productie per jaar '[MWh']]]&gt;14.25,1,0)</f>
        <v>1</v>
      </c>
      <c r="Q1028" s="2" t="str">
        <f>VLOOKUP(Tabel1[[#This Row],[Plaats lokatie]],stadgem,4,0)</f>
        <v>Coevorden</v>
      </c>
    </row>
    <row r="1029" spans="1:17" hidden="1" x14ac:dyDescent="0.25">
      <c r="A1029" t="s">
        <v>2475</v>
      </c>
      <c r="B1029" t="s">
        <v>86</v>
      </c>
      <c r="C1029" t="s">
        <v>371</v>
      </c>
      <c r="D1029" t="s">
        <v>2384</v>
      </c>
      <c r="E1029" t="s">
        <v>2642</v>
      </c>
      <c r="F1029" t="s">
        <v>2643</v>
      </c>
      <c r="G1029" t="s">
        <v>1500</v>
      </c>
      <c r="H1029" t="s">
        <v>457</v>
      </c>
      <c r="I1029" t="s">
        <v>376</v>
      </c>
      <c r="J1029" s="33">
        <v>28.234999999999999</v>
      </c>
      <c r="K1029" s="33">
        <v>26823.25</v>
      </c>
      <c r="L1029">
        <v>15</v>
      </c>
      <c r="M1029">
        <v>30578505</v>
      </c>
      <c r="N1029" t="s">
        <v>1501</v>
      </c>
      <c r="O1029" t="s">
        <v>1513</v>
      </c>
      <c r="P1029">
        <f>IF(Tabel1[[#This Row],[Beschikte productie per jaar '[MWh']]]&gt;14.25,1,0)</f>
        <v>1</v>
      </c>
      <c r="Q1029" s="2" t="str">
        <f>VLOOKUP(Tabel1[[#This Row],[Plaats lokatie]],stadgem,4,0)</f>
        <v>Hoogeveen</v>
      </c>
    </row>
    <row r="1030" spans="1:17" hidden="1" x14ac:dyDescent="0.25">
      <c r="A1030" t="s">
        <v>2475</v>
      </c>
      <c r="B1030" t="s">
        <v>2644</v>
      </c>
      <c r="C1030" t="s">
        <v>371</v>
      </c>
      <c r="D1030" t="s">
        <v>2305</v>
      </c>
      <c r="E1030" t="s">
        <v>373</v>
      </c>
      <c r="F1030" t="s">
        <v>373</v>
      </c>
      <c r="G1030" t="s">
        <v>560</v>
      </c>
      <c r="H1030" t="s">
        <v>393</v>
      </c>
      <c r="I1030" t="s">
        <v>376</v>
      </c>
      <c r="J1030" s="33">
        <v>0.35</v>
      </c>
      <c r="K1030" s="33">
        <v>332.5</v>
      </c>
      <c r="L1030">
        <v>15</v>
      </c>
      <c r="M1030">
        <v>418950</v>
      </c>
      <c r="N1030" t="s">
        <v>1294</v>
      </c>
      <c r="O1030" t="s">
        <v>1513</v>
      </c>
      <c r="P1030">
        <f>IF(Tabel1[[#This Row],[Beschikte productie per jaar '[MWh']]]&gt;14.25,1,0)</f>
        <v>1</v>
      </c>
      <c r="Q1030" s="2" t="str">
        <f>VLOOKUP(Tabel1[[#This Row],[Plaats lokatie]],stadgem,4,0)</f>
        <v>Emmen</v>
      </c>
    </row>
    <row r="1031" spans="1:17" hidden="1" x14ac:dyDescent="0.25">
      <c r="A1031" t="s">
        <v>2475</v>
      </c>
      <c r="B1031" t="s">
        <v>2645</v>
      </c>
      <c r="C1031" t="s">
        <v>371</v>
      </c>
      <c r="D1031" t="s">
        <v>2305</v>
      </c>
      <c r="E1031" t="s">
        <v>2601</v>
      </c>
      <c r="F1031" t="s">
        <v>2646</v>
      </c>
      <c r="G1031" t="s">
        <v>2647</v>
      </c>
      <c r="H1031" t="s">
        <v>446</v>
      </c>
      <c r="I1031" t="s">
        <v>376</v>
      </c>
      <c r="J1031" s="33">
        <v>0.58599999999999997</v>
      </c>
      <c r="K1031" s="33">
        <v>556.70000000000005</v>
      </c>
      <c r="L1031">
        <v>15</v>
      </c>
      <c r="M1031">
        <v>693092</v>
      </c>
      <c r="N1031" t="s">
        <v>1294</v>
      </c>
      <c r="O1031" t="s">
        <v>1513</v>
      </c>
      <c r="P1031">
        <f>IF(Tabel1[[#This Row],[Beschikte productie per jaar '[MWh']]]&gt;14.25,1,0)</f>
        <v>1</v>
      </c>
      <c r="Q1031" s="2" t="str">
        <f>VLOOKUP(Tabel1[[#This Row],[Plaats lokatie]],stadgem,4,0)</f>
        <v>Midden-Drenthe</v>
      </c>
    </row>
    <row r="1032" spans="1:17" hidden="1" x14ac:dyDescent="0.25">
      <c r="A1032" t="s">
        <v>2475</v>
      </c>
      <c r="B1032" t="s">
        <v>92</v>
      </c>
      <c r="C1032" t="s">
        <v>371</v>
      </c>
      <c r="D1032" t="s">
        <v>2384</v>
      </c>
      <c r="E1032" t="s">
        <v>2648</v>
      </c>
      <c r="F1032" t="s">
        <v>2649</v>
      </c>
      <c r="G1032" t="s">
        <v>1500</v>
      </c>
      <c r="H1032" t="s">
        <v>384</v>
      </c>
      <c r="I1032" t="s">
        <v>376</v>
      </c>
      <c r="J1032" s="33">
        <v>12.618</v>
      </c>
      <c r="K1032" s="33">
        <v>11987.1</v>
      </c>
      <c r="L1032">
        <v>15</v>
      </c>
      <c r="M1032">
        <v>13665294</v>
      </c>
      <c r="N1032" t="s">
        <v>1501</v>
      </c>
      <c r="O1032" t="s">
        <v>1513</v>
      </c>
      <c r="P1032">
        <f>IF(Tabel1[[#This Row],[Beschikte productie per jaar '[MWh']]]&gt;14.25,1,0)</f>
        <v>1</v>
      </c>
      <c r="Q1032" s="2" t="str">
        <f>VLOOKUP(Tabel1[[#This Row],[Plaats lokatie]],stadgem,4,0)</f>
        <v>Hoogeveen</v>
      </c>
    </row>
    <row r="1033" spans="1:17" hidden="1" x14ac:dyDescent="0.25">
      <c r="A1033" t="s">
        <v>2475</v>
      </c>
      <c r="B1033" t="s">
        <v>83</v>
      </c>
      <c r="C1033" t="s">
        <v>371</v>
      </c>
      <c r="D1033" t="s">
        <v>2384</v>
      </c>
      <c r="E1033" t="s">
        <v>2650</v>
      </c>
      <c r="F1033" t="s">
        <v>2651</v>
      </c>
      <c r="G1033" t="s">
        <v>1500</v>
      </c>
      <c r="H1033" t="s">
        <v>1682</v>
      </c>
      <c r="I1033" t="s">
        <v>376</v>
      </c>
      <c r="J1033" s="33">
        <v>26.922999999999998</v>
      </c>
      <c r="K1033" s="33">
        <v>25576.85</v>
      </c>
      <c r="L1033">
        <v>15</v>
      </c>
      <c r="M1033">
        <v>29157609</v>
      </c>
      <c r="N1033" t="s">
        <v>1501</v>
      </c>
      <c r="O1033" t="s">
        <v>1513</v>
      </c>
      <c r="P1033">
        <f>IF(Tabel1[[#This Row],[Beschikte productie per jaar '[MWh']]]&gt;14.25,1,0)</f>
        <v>1</v>
      </c>
      <c r="Q1033" s="2" t="str">
        <f>VLOOKUP(Tabel1[[#This Row],[Plaats lokatie]],stadgem,4,0)</f>
        <v>Hoogeveen</v>
      </c>
    </row>
    <row r="1034" spans="1:17" hidden="1" x14ac:dyDescent="0.25">
      <c r="A1034" t="s">
        <v>2475</v>
      </c>
      <c r="B1034" t="s">
        <v>2652</v>
      </c>
      <c r="C1034" t="s">
        <v>371</v>
      </c>
      <c r="D1034" t="s">
        <v>2305</v>
      </c>
      <c r="E1034" t="s">
        <v>373</v>
      </c>
      <c r="F1034" t="s">
        <v>373</v>
      </c>
      <c r="G1034" t="s">
        <v>421</v>
      </c>
      <c r="H1034" t="s">
        <v>422</v>
      </c>
      <c r="I1034" t="s">
        <v>376</v>
      </c>
      <c r="J1034" s="33">
        <v>0.4</v>
      </c>
      <c r="K1034" s="33">
        <v>380</v>
      </c>
      <c r="L1034">
        <v>15</v>
      </c>
      <c r="M1034">
        <v>478800</v>
      </c>
      <c r="N1034" t="s">
        <v>1294</v>
      </c>
      <c r="O1034" t="s">
        <v>1513</v>
      </c>
      <c r="P1034">
        <f>IF(Tabel1[[#This Row],[Beschikte productie per jaar '[MWh']]]&gt;14.25,1,0)</f>
        <v>1</v>
      </c>
      <c r="Q1034" s="2" t="str">
        <f>VLOOKUP(Tabel1[[#This Row],[Plaats lokatie]],stadgem,4,0)</f>
        <v>De Wolden</v>
      </c>
    </row>
    <row r="1035" spans="1:17" hidden="1" x14ac:dyDescent="0.25">
      <c r="A1035" t="s">
        <v>2475</v>
      </c>
      <c r="B1035" t="s">
        <v>2653</v>
      </c>
      <c r="C1035" t="s">
        <v>371</v>
      </c>
      <c r="D1035" t="s">
        <v>2305</v>
      </c>
      <c r="E1035" t="s">
        <v>373</v>
      </c>
      <c r="F1035" t="s">
        <v>373</v>
      </c>
      <c r="G1035" t="s">
        <v>588</v>
      </c>
      <c r="H1035" t="s">
        <v>589</v>
      </c>
      <c r="I1035" t="s">
        <v>376</v>
      </c>
      <c r="J1035" s="33">
        <v>0.499</v>
      </c>
      <c r="K1035" s="33">
        <v>474.05</v>
      </c>
      <c r="L1035">
        <v>15</v>
      </c>
      <c r="M1035">
        <v>590193</v>
      </c>
      <c r="N1035" t="s">
        <v>1294</v>
      </c>
      <c r="O1035" t="s">
        <v>1513</v>
      </c>
      <c r="P1035">
        <f>IF(Tabel1[[#This Row],[Beschikte productie per jaar '[MWh']]]&gt;14.25,1,0)</f>
        <v>1</v>
      </c>
      <c r="Q1035" s="2" t="str">
        <f>VLOOKUP(Tabel1[[#This Row],[Plaats lokatie]],stadgem,4,0)</f>
        <v>Emmen</v>
      </c>
    </row>
    <row r="1036" spans="1:17" hidden="1" x14ac:dyDescent="0.25">
      <c r="A1036" t="s">
        <v>2475</v>
      </c>
      <c r="B1036" t="s">
        <v>2654</v>
      </c>
      <c r="C1036" t="s">
        <v>371</v>
      </c>
      <c r="D1036" t="s">
        <v>2384</v>
      </c>
      <c r="E1036" t="s">
        <v>1759</v>
      </c>
      <c r="F1036" t="s">
        <v>2655</v>
      </c>
      <c r="G1036" t="s">
        <v>1500</v>
      </c>
      <c r="H1036" t="s">
        <v>393</v>
      </c>
      <c r="I1036" t="s">
        <v>376</v>
      </c>
      <c r="J1036" s="33">
        <v>4.41</v>
      </c>
      <c r="K1036" s="33">
        <v>4189.5</v>
      </c>
      <c r="L1036">
        <v>15</v>
      </c>
      <c r="M1036">
        <v>4838873</v>
      </c>
      <c r="N1036" t="s">
        <v>1294</v>
      </c>
      <c r="O1036" t="s">
        <v>1513</v>
      </c>
      <c r="P1036">
        <f>IF(Tabel1[[#This Row],[Beschikte productie per jaar '[MWh']]]&gt;14.25,1,0)</f>
        <v>1</v>
      </c>
      <c r="Q1036" s="2" t="str">
        <f>VLOOKUP(Tabel1[[#This Row],[Plaats lokatie]],stadgem,4,0)</f>
        <v>Emmen</v>
      </c>
    </row>
    <row r="1037" spans="1:17" hidden="1" x14ac:dyDescent="0.25">
      <c r="A1037" t="s">
        <v>2475</v>
      </c>
      <c r="B1037" t="s">
        <v>26</v>
      </c>
      <c r="C1037" t="s">
        <v>371</v>
      </c>
      <c r="D1037" t="s">
        <v>2384</v>
      </c>
      <c r="E1037" t="s">
        <v>1759</v>
      </c>
      <c r="F1037" t="s">
        <v>2656</v>
      </c>
      <c r="G1037" t="s">
        <v>1500</v>
      </c>
      <c r="H1037" t="s">
        <v>2266</v>
      </c>
      <c r="I1037" t="s">
        <v>376</v>
      </c>
      <c r="J1037" s="33">
        <v>49.8</v>
      </c>
      <c r="K1037" s="33">
        <v>47310</v>
      </c>
      <c r="L1037">
        <v>15</v>
      </c>
      <c r="M1037">
        <v>53223750</v>
      </c>
      <c r="N1037" t="s">
        <v>1501</v>
      </c>
      <c r="O1037" t="s">
        <v>1513</v>
      </c>
      <c r="P1037">
        <f>IF(Tabel1[[#This Row],[Beschikte productie per jaar '[MWh']]]&gt;14.25,1,0)</f>
        <v>1</v>
      </c>
      <c r="Q1037" s="2" t="str">
        <f>VLOOKUP(Tabel1[[#This Row],[Plaats lokatie]],stadgem,4,0)</f>
        <v>Borger-Odoorn</v>
      </c>
    </row>
    <row r="1038" spans="1:17" hidden="1" x14ac:dyDescent="0.25">
      <c r="A1038" t="s">
        <v>2475</v>
      </c>
      <c r="B1038" t="s">
        <v>2657</v>
      </c>
      <c r="C1038" t="s">
        <v>371</v>
      </c>
      <c r="D1038" t="s">
        <v>2305</v>
      </c>
      <c r="E1038" t="s">
        <v>373</v>
      </c>
      <c r="F1038" t="s">
        <v>373</v>
      </c>
      <c r="G1038" t="s">
        <v>456</v>
      </c>
      <c r="H1038" t="s">
        <v>457</v>
      </c>
      <c r="I1038" t="s">
        <v>376</v>
      </c>
      <c r="J1038" s="33">
        <v>0.23</v>
      </c>
      <c r="K1038" s="33">
        <v>218.5</v>
      </c>
      <c r="L1038">
        <v>15</v>
      </c>
      <c r="M1038">
        <v>272033</v>
      </c>
      <c r="N1038" t="s">
        <v>1294</v>
      </c>
      <c r="O1038" t="s">
        <v>1513</v>
      </c>
      <c r="P1038">
        <f>IF(Tabel1[[#This Row],[Beschikte productie per jaar '[MWh']]]&gt;14.25,1,0)</f>
        <v>1</v>
      </c>
      <c r="Q1038" s="2" t="str">
        <f>VLOOKUP(Tabel1[[#This Row],[Plaats lokatie]],stadgem,4,0)</f>
        <v>Hoogeveen</v>
      </c>
    </row>
    <row r="1039" spans="1:17" hidden="1" x14ac:dyDescent="0.25">
      <c r="A1039" t="s">
        <v>2475</v>
      </c>
      <c r="B1039" t="s">
        <v>2658</v>
      </c>
      <c r="C1039" t="s">
        <v>371</v>
      </c>
      <c r="D1039" t="s">
        <v>2305</v>
      </c>
      <c r="E1039" t="s">
        <v>373</v>
      </c>
      <c r="F1039" t="s">
        <v>373</v>
      </c>
      <c r="G1039" t="s">
        <v>905</v>
      </c>
      <c r="H1039" t="s">
        <v>906</v>
      </c>
      <c r="I1039" t="s">
        <v>376</v>
      </c>
      <c r="J1039" s="33">
        <v>0.25</v>
      </c>
      <c r="K1039" s="33">
        <v>237.5</v>
      </c>
      <c r="L1039">
        <v>15</v>
      </c>
      <c r="M1039">
        <v>299250</v>
      </c>
      <c r="N1039" t="s">
        <v>1294</v>
      </c>
      <c r="O1039" t="s">
        <v>1513</v>
      </c>
      <c r="P1039">
        <f>IF(Tabel1[[#This Row],[Beschikte productie per jaar '[MWh']]]&gt;14.25,1,0)</f>
        <v>1</v>
      </c>
      <c r="Q1039" s="2" t="str">
        <f>VLOOKUP(Tabel1[[#This Row],[Plaats lokatie]],stadgem,4,0)</f>
        <v>Aa en Hunze</v>
      </c>
    </row>
    <row r="1040" spans="1:17" hidden="1" x14ac:dyDescent="0.25">
      <c r="A1040" t="s">
        <v>2475</v>
      </c>
      <c r="B1040" t="s">
        <v>2659</v>
      </c>
      <c r="C1040" t="s">
        <v>371</v>
      </c>
      <c r="D1040" t="s">
        <v>2305</v>
      </c>
      <c r="E1040" t="s">
        <v>373</v>
      </c>
      <c r="F1040" t="s">
        <v>373</v>
      </c>
      <c r="G1040" t="s">
        <v>798</v>
      </c>
      <c r="H1040" t="s">
        <v>799</v>
      </c>
      <c r="I1040" t="s">
        <v>376</v>
      </c>
      <c r="J1040" s="33">
        <v>0.4032</v>
      </c>
      <c r="K1040" s="33">
        <v>383.04</v>
      </c>
      <c r="L1040">
        <v>15</v>
      </c>
      <c r="M1040">
        <v>482631</v>
      </c>
      <c r="N1040" t="s">
        <v>1294</v>
      </c>
      <c r="O1040" t="s">
        <v>1513</v>
      </c>
      <c r="P1040">
        <f>IF(Tabel1[[#This Row],[Beschikte productie per jaar '[MWh']]]&gt;14.25,1,0)</f>
        <v>1</v>
      </c>
      <c r="Q1040" s="2" t="str">
        <f>VLOOKUP(Tabel1[[#This Row],[Plaats lokatie]],stadgem,4,0)</f>
        <v>Coevorden</v>
      </c>
    </row>
    <row r="1041" spans="1:17" hidden="1" x14ac:dyDescent="0.25">
      <c r="A1041" t="s">
        <v>2475</v>
      </c>
      <c r="B1041" t="s">
        <v>2660</v>
      </c>
      <c r="C1041" t="s">
        <v>371</v>
      </c>
      <c r="D1041" t="s">
        <v>2305</v>
      </c>
      <c r="E1041" t="s">
        <v>373</v>
      </c>
      <c r="F1041" t="s">
        <v>373</v>
      </c>
      <c r="G1041" t="s">
        <v>459</v>
      </c>
      <c r="H1041" t="s">
        <v>460</v>
      </c>
      <c r="I1041" t="s">
        <v>376</v>
      </c>
      <c r="J1041" s="33">
        <v>0.35327500000000001</v>
      </c>
      <c r="K1041" s="33">
        <v>335.61099999999999</v>
      </c>
      <c r="L1041">
        <v>15</v>
      </c>
      <c r="M1041">
        <v>387631</v>
      </c>
      <c r="N1041" t="s">
        <v>1501</v>
      </c>
      <c r="O1041" t="s">
        <v>1513</v>
      </c>
      <c r="P1041">
        <f>IF(Tabel1[[#This Row],[Beschikte productie per jaar '[MWh']]]&gt;14.25,1,0)</f>
        <v>1</v>
      </c>
      <c r="Q1041" s="2" t="str">
        <f>VLOOKUP(Tabel1[[#This Row],[Plaats lokatie]],stadgem,4,0)</f>
        <v>Westerveld</v>
      </c>
    </row>
    <row r="1042" spans="1:17" hidden="1" x14ac:dyDescent="0.25">
      <c r="A1042" t="s">
        <v>2475</v>
      </c>
      <c r="B1042" t="s">
        <v>2661</v>
      </c>
      <c r="C1042" t="s">
        <v>371</v>
      </c>
      <c r="D1042" t="s">
        <v>2305</v>
      </c>
      <c r="E1042" t="s">
        <v>2545</v>
      </c>
      <c r="F1042" t="s">
        <v>2662</v>
      </c>
      <c r="G1042" t="s">
        <v>2663</v>
      </c>
      <c r="H1042" t="s">
        <v>2664</v>
      </c>
      <c r="I1042" t="s">
        <v>376</v>
      </c>
      <c r="J1042" s="33">
        <v>0.96384000000000003</v>
      </c>
      <c r="K1042" s="33">
        <v>915.64799999999991</v>
      </c>
      <c r="L1042">
        <v>15</v>
      </c>
      <c r="M1042">
        <v>1153717</v>
      </c>
      <c r="N1042" t="s">
        <v>1294</v>
      </c>
      <c r="O1042" t="s">
        <v>1513</v>
      </c>
      <c r="P1042">
        <f>IF(Tabel1[[#This Row],[Beschikte productie per jaar '[MWh']]]&gt;14.25,1,0)</f>
        <v>1</v>
      </c>
      <c r="Q1042" s="2" t="str">
        <f>VLOOKUP(Tabel1[[#This Row],[Plaats lokatie]],stadgem,4,0)</f>
        <v>Midden-Drenthe</v>
      </c>
    </row>
    <row r="1043" spans="1:17" hidden="1" x14ac:dyDescent="0.25">
      <c r="A1043" t="s">
        <v>2475</v>
      </c>
      <c r="B1043" t="s">
        <v>2665</v>
      </c>
      <c r="C1043" t="s">
        <v>371</v>
      </c>
      <c r="D1043" t="s">
        <v>2305</v>
      </c>
      <c r="E1043" t="s">
        <v>2666</v>
      </c>
      <c r="F1043" t="s">
        <v>2667</v>
      </c>
      <c r="G1043" t="s">
        <v>2668</v>
      </c>
      <c r="H1043" t="s">
        <v>389</v>
      </c>
      <c r="I1043" t="s">
        <v>376</v>
      </c>
      <c r="J1043" s="33">
        <v>0.19800000000000001</v>
      </c>
      <c r="K1043" s="33">
        <v>188.1</v>
      </c>
      <c r="L1043">
        <v>15</v>
      </c>
      <c r="M1043">
        <v>234185</v>
      </c>
      <c r="N1043" t="s">
        <v>1294</v>
      </c>
      <c r="O1043" t="s">
        <v>1513</v>
      </c>
      <c r="P1043">
        <f>IF(Tabel1[[#This Row],[Beschikte productie per jaar '[MWh']]]&gt;14.25,1,0)</f>
        <v>1</v>
      </c>
      <c r="Q1043" s="2" t="str">
        <f>VLOOKUP(Tabel1[[#This Row],[Plaats lokatie]],stadgem,4,0)</f>
        <v>Emmen</v>
      </c>
    </row>
    <row r="1044" spans="1:17" hidden="1" x14ac:dyDescent="0.25">
      <c r="A1044" t="s">
        <v>2475</v>
      </c>
      <c r="B1044" t="s">
        <v>2669</v>
      </c>
      <c r="C1044" t="s">
        <v>371</v>
      </c>
      <c r="D1044" t="s">
        <v>2305</v>
      </c>
      <c r="E1044" t="s">
        <v>1440</v>
      </c>
      <c r="F1044" t="s">
        <v>1441</v>
      </c>
      <c r="G1044" t="s">
        <v>1330</v>
      </c>
      <c r="H1044" t="s">
        <v>1331</v>
      </c>
      <c r="I1044" t="s">
        <v>376</v>
      </c>
      <c r="J1044" s="33">
        <v>0.1</v>
      </c>
      <c r="K1044" s="33">
        <v>95</v>
      </c>
      <c r="L1044">
        <v>15</v>
      </c>
      <c r="M1044">
        <v>116850</v>
      </c>
      <c r="N1044" t="s">
        <v>1294</v>
      </c>
      <c r="O1044" t="s">
        <v>378</v>
      </c>
      <c r="P1044">
        <f>IF(Tabel1[[#This Row],[Beschikte productie per jaar '[MWh']]]&gt;14.25,1,0)</f>
        <v>1</v>
      </c>
      <c r="Q1044" s="2" t="str">
        <f>VLOOKUP(Tabel1[[#This Row],[Plaats lokatie]],stadgem,4,0)</f>
        <v>Aa en Hunze</v>
      </c>
    </row>
    <row r="1045" spans="1:17" hidden="1" x14ac:dyDescent="0.25">
      <c r="A1045" t="s">
        <v>2475</v>
      </c>
      <c r="B1045" t="s">
        <v>2670</v>
      </c>
      <c r="C1045" t="s">
        <v>371</v>
      </c>
      <c r="D1045" t="s">
        <v>2384</v>
      </c>
      <c r="E1045" t="s">
        <v>2671</v>
      </c>
      <c r="F1045" t="s">
        <v>2672</v>
      </c>
      <c r="G1045" t="s">
        <v>1500</v>
      </c>
      <c r="H1045" t="s">
        <v>554</v>
      </c>
      <c r="I1045" t="s">
        <v>376</v>
      </c>
      <c r="J1045" s="33">
        <v>2.0699999999999998</v>
      </c>
      <c r="K1045" s="33">
        <v>1966.5</v>
      </c>
      <c r="L1045">
        <v>15</v>
      </c>
      <c r="M1045">
        <v>2271308</v>
      </c>
      <c r="N1045" t="s">
        <v>1501</v>
      </c>
      <c r="O1045" t="s">
        <v>1513</v>
      </c>
      <c r="P1045">
        <f>IF(Tabel1[[#This Row],[Beschikte productie per jaar '[MWh']]]&gt;14.25,1,0)</f>
        <v>1</v>
      </c>
      <c r="Q1045" s="2" t="str">
        <f>VLOOKUP(Tabel1[[#This Row],[Plaats lokatie]],stadgem,4,0)</f>
        <v>Borger-Odoorn</v>
      </c>
    </row>
    <row r="1046" spans="1:17" hidden="1" x14ac:dyDescent="0.25">
      <c r="A1046" t="s">
        <v>2475</v>
      </c>
      <c r="B1046" t="s">
        <v>2673</v>
      </c>
      <c r="C1046" t="s">
        <v>371</v>
      </c>
      <c r="D1046" t="s">
        <v>2305</v>
      </c>
      <c r="E1046" t="s">
        <v>373</v>
      </c>
      <c r="F1046" t="s">
        <v>373</v>
      </c>
      <c r="G1046" t="s">
        <v>542</v>
      </c>
      <c r="H1046" t="s">
        <v>543</v>
      </c>
      <c r="I1046" t="s">
        <v>376</v>
      </c>
      <c r="J1046" s="33">
        <v>0.13500000000000001</v>
      </c>
      <c r="K1046" s="33">
        <v>128.25</v>
      </c>
      <c r="L1046">
        <v>15</v>
      </c>
      <c r="M1046">
        <v>161595</v>
      </c>
      <c r="N1046" t="s">
        <v>1294</v>
      </c>
      <c r="O1046" t="s">
        <v>1513</v>
      </c>
      <c r="P1046">
        <f>IF(Tabel1[[#This Row],[Beschikte productie per jaar '[MWh']]]&gt;14.25,1,0)</f>
        <v>1</v>
      </c>
      <c r="Q1046" s="2" t="str">
        <f>VLOOKUP(Tabel1[[#This Row],[Plaats lokatie]],stadgem,4,0)</f>
        <v>Emmen</v>
      </c>
    </row>
    <row r="1047" spans="1:17" hidden="1" x14ac:dyDescent="0.25">
      <c r="A1047" t="s">
        <v>2475</v>
      </c>
      <c r="B1047" t="s">
        <v>2674</v>
      </c>
      <c r="C1047" t="s">
        <v>371</v>
      </c>
      <c r="D1047" t="s">
        <v>2305</v>
      </c>
      <c r="E1047" t="s">
        <v>2545</v>
      </c>
      <c r="F1047" t="s">
        <v>2675</v>
      </c>
      <c r="G1047" t="s">
        <v>2676</v>
      </c>
      <c r="H1047" t="s">
        <v>384</v>
      </c>
      <c r="I1047" t="s">
        <v>376</v>
      </c>
      <c r="J1047" s="33">
        <v>0.69503999999999999</v>
      </c>
      <c r="K1047" s="33">
        <v>660.28800000000001</v>
      </c>
      <c r="L1047">
        <v>15</v>
      </c>
      <c r="M1047">
        <v>831963</v>
      </c>
      <c r="N1047" t="s">
        <v>1294</v>
      </c>
      <c r="O1047" t="s">
        <v>1513</v>
      </c>
      <c r="P1047">
        <f>IF(Tabel1[[#This Row],[Beschikte productie per jaar '[MWh']]]&gt;14.25,1,0)</f>
        <v>1</v>
      </c>
      <c r="Q1047" s="2" t="str">
        <f>VLOOKUP(Tabel1[[#This Row],[Plaats lokatie]],stadgem,4,0)</f>
        <v>Hoogeveen</v>
      </c>
    </row>
    <row r="1048" spans="1:17" hidden="1" x14ac:dyDescent="0.25">
      <c r="A1048" t="s">
        <v>2475</v>
      </c>
      <c r="B1048" t="s">
        <v>2677</v>
      </c>
      <c r="C1048" t="s">
        <v>371</v>
      </c>
      <c r="D1048" t="s">
        <v>2305</v>
      </c>
      <c r="E1048" t="s">
        <v>2678</v>
      </c>
      <c r="F1048" t="s">
        <v>2679</v>
      </c>
      <c r="G1048" t="s">
        <v>2680</v>
      </c>
      <c r="H1048" t="s">
        <v>384</v>
      </c>
      <c r="I1048" t="s">
        <v>376</v>
      </c>
      <c r="J1048" s="33">
        <v>0.14399999999999999</v>
      </c>
      <c r="K1048" s="33">
        <v>136.80000000000001</v>
      </c>
      <c r="L1048">
        <v>15</v>
      </c>
      <c r="M1048">
        <v>170316</v>
      </c>
      <c r="N1048" t="s">
        <v>1294</v>
      </c>
      <c r="O1048" t="s">
        <v>1513</v>
      </c>
      <c r="P1048">
        <f>IF(Tabel1[[#This Row],[Beschikte productie per jaar '[MWh']]]&gt;14.25,1,0)</f>
        <v>1</v>
      </c>
      <c r="Q1048" s="2" t="str">
        <f>VLOOKUP(Tabel1[[#This Row],[Plaats lokatie]],stadgem,4,0)</f>
        <v>Hoogeveen</v>
      </c>
    </row>
    <row r="1049" spans="1:17" hidden="1" x14ac:dyDescent="0.25">
      <c r="A1049" t="s">
        <v>2475</v>
      </c>
      <c r="B1049" t="s">
        <v>2681</v>
      </c>
      <c r="C1049" t="s">
        <v>371</v>
      </c>
      <c r="D1049" t="s">
        <v>2305</v>
      </c>
      <c r="E1049" t="s">
        <v>2682</v>
      </c>
      <c r="F1049" t="s">
        <v>2683</v>
      </c>
      <c r="G1049" t="s">
        <v>1468</v>
      </c>
      <c r="H1049" t="s">
        <v>384</v>
      </c>
      <c r="I1049" t="s">
        <v>376</v>
      </c>
      <c r="J1049" s="33">
        <v>5.3999999999999999E-2</v>
      </c>
      <c r="K1049" s="33">
        <v>51.3</v>
      </c>
      <c r="L1049">
        <v>15</v>
      </c>
      <c r="M1049">
        <v>64638</v>
      </c>
      <c r="N1049" t="s">
        <v>1294</v>
      </c>
      <c r="O1049" t="s">
        <v>1513</v>
      </c>
      <c r="P1049">
        <f>IF(Tabel1[[#This Row],[Beschikte productie per jaar '[MWh']]]&gt;14.25,1,0)</f>
        <v>1</v>
      </c>
      <c r="Q1049" s="2" t="str">
        <f>VLOOKUP(Tabel1[[#This Row],[Plaats lokatie]],stadgem,4,0)</f>
        <v>Hoogeveen</v>
      </c>
    </row>
    <row r="1050" spans="1:17" hidden="1" x14ac:dyDescent="0.25">
      <c r="A1050" t="s">
        <v>2475</v>
      </c>
      <c r="B1050" t="s">
        <v>2684</v>
      </c>
      <c r="C1050" t="s">
        <v>371</v>
      </c>
      <c r="D1050" t="s">
        <v>2305</v>
      </c>
      <c r="E1050" t="s">
        <v>2685</v>
      </c>
      <c r="F1050" t="s">
        <v>2686</v>
      </c>
      <c r="G1050" t="s">
        <v>2687</v>
      </c>
      <c r="H1050" t="s">
        <v>693</v>
      </c>
      <c r="I1050" t="s">
        <v>376</v>
      </c>
      <c r="J1050" s="33">
        <v>7.4999999999999997E-2</v>
      </c>
      <c r="K1050" s="33">
        <v>71.25</v>
      </c>
      <c r="L1050">
        <v>15</v>
      </c>
      <c r="M1050">
        <v>89775</v>
      </c>
      <c r="N1050" t="s">
        <v>1294</v>
      </c>
      <c r="O1050" t="s">
        <v>1513</v>
      </c>
      <c r="P1050">
        <f>IF(Tabel1[[#This Row],[Beschikte productie per jaar '[MWh']]]&gt;14.25,1,0)</f>
        <v>1</v>
      </c>
      <c r="Q1050" s="2" t="str">
        <f>VLOOKUP(Tabel1[[#This Row],[Plaats lokatie]],stadgem,4,0)</f>
        <v>Borger-Odoorn</v>
      </c>
    </row>
    <row r="1051" spans="1:17" hidden="1" x14ac:dyDescent="0.25">
      <c r="A1051" t="s">
        <v>2475</v>
      </c>
      <c r="B1051" t="s">
        <v>2688</v>
      </c>
      <c r="C1051" t="s">
        <v>371</v>
      </c>
      <c r="D1051" t="s">
        <v>2305</v>
      </c>
      <c r="E1051" t="s">
        <v>373</v>
      </c>
      <c r="F1051" t="s">
        <v>373</v>
      </c>
      <c r="G1051" t="s">
        <v>412</v>
      </c>
      <c r="H1051" t="s">
        <v>413</v>
      </c>
      <c r="I1051" t="s">
        <v>376</v>
      </c>
      <c r="J1051" s="33">
        <v>0.185</v>
      </c>
      <c r="K1051" s="33">
        <v>175.75</v>
      </c>
      <c r="L1051">
        <v>15</v>
      </c>
      <c r="M1051">
        <v>221445</v>
      </c>
      <c r="N1051" t="s">
        <v>1294</v>
      </c>
      <c r="O1051" t="s">
        <v>378</v>
      </c>
      <c r="P1051">
        <f>IF(Tabel1[[#This Row],[Beschikte productie per jaar '[MWh']]]&gt;14.25,1,0)</f>
        <v>1</v>
      </c>
      <c r="Q1051" s="2" t="str">
        <f>VLOOKUP(Tabel1[[#This Row],[Plaats lokatie]],stadgem,4,0)</f>
        <v>Aa en Hunze</v>
      </c>
    </row>
    <row r="1052" spans="1:17" hidden="1" x14ac:dyDescent="0.25">
      <c r="A1052" t="s">
        <v>2475</v>
      </c>
      <c r="B1052" t="s">
        <v>2689</v>
      </c>
      <c r="C1052" t="s">
        <v>371</v>
      </c>
      <c r="D1052" t="s">
        <v>2305</v>
      </c>
      <c r="E1052" t="s">
        <v>1759</v>
      </c>
      <c r="F1052" t="s">
        <v>2690</v>
      </c>
      <c r="G1052" t="s">
        <v>2691</v>
      </c>
      <c r="H1052" t="s">
        <v>2692</v>
      </c>
      <c r="I1052" t="s">
        <v>376</v>
      </c>
      <c r="J1052" s="33">
        <v>0.42249999999999999</v>
      </c>
      <c r="K1052" s="33">
        <v>401.375</v>
      </c>
      <c r="L1052">
        <v>15</v>
      </c>
      <c r="M1052">
        <v>481650</v>
      </c>
      <c r="N1052" t="s">
        <v>1294</v>
      </c>
      <c r="O1052" t="s">
        <v>1513</v>
      </c>
      <c r="P1052">
        <f>IF(Tabel1[[#This Row],[Beschikte productie per jaar '[MWh']]]&gt;14.25,1,0)</f>
        <v>1</v>
      </c>
      <c r="Q1052" s="2" t="str">
        <f>VLOOKUP(Tabel1[[#This Row],[Plaats lokatie]],stadgem,4,0)</f>
        <v>Coevorden</v>
      </c>
    </row>
    <row r="1053" spans="1:17" hidden="1" x14ac:dyDescent="0.25">
      <c r="A1053" t="s">
        <v>2475</v>
      </c>
      <c r="B1053" t="s">
        <v>2693</v>
      </c>
      <c r="C1053" t="s">
        <v>371</v>
      </c>
      <c r="D1053" t="s">
        <v>2305</v>
      </c>
      <c r="E1053" t="s">
        <v>2694</v>
      </c>
      <c r="F1053" t="s">
        <v>2695</v>
      </c>
      <c r="G1053" t="s">
        <v>2696</v>
      </c>
      <c r="H1053" t="s">
        <v>638</v>
      </c>
      <c r="I1053" t="s">
        <v>376</v>
      </c>
      <c r="J1053" s="33">
        <v>0.49</v>
      </c>
      <c r="K1053" s="33">
        <v>465.5</v>
      </c>
      <c r="L1053">
        <v>15</v>
      </c>
      <c r="M1053">
        <v>474810</v>
      </c>
      <c r="N1053" t="s">
        <v>1294</v>
      </c>
      <c r="O1053" t="s">
        <v>1513</v>
      </c>
      <c r="P1053">
        <f>IF(Tabel1[[#This Row],[Beschikte productie per jaar '[MWh']]]&gt;14.25,1,0)</f>
        <v>1</v>
      </c>
      <c r="Q1053" s="2" t="str">
        <f>VLOOKUP(Tabel1[[#This Row],[Plaats lokatie]],stadgem,4,0)</f>
        <v>Midden-Drenthe</v>
      </c>
    </row>
    <row r="1054" spans="1:17" hidden="1" x14ac:dyDescent="0.25">
      <c r="A1054" t="s">
        <v>2475</v>
      </c>
      <c r="B1054" t="s">
        <v>2697</v>
      </c>
      <c r="C1054" t="s">
        <v>371</v>
      </c>
      <c r="D1054" t="s">
        <v>2305</v>
      </c>
      <c r="E1054" t="s">
        <v>373</v>
      </c>
      <c r="F1054" t="s">
        <v>373</v>
      </c>
      <c r="G1054" t="s">
        <v>468</v>
      </c>
      <c r="H1054" t="s">
        <v>469</v>
      </c>
      <c r="I1054" t="s">
        <v>376</v>
      </c>
      <c r="J1054" s="33">
        <v>0.45</v>
      </c>
      <c r="K1054" s="33">
        <v>427.5</v>
      </c>
      <c r="L1054">
        <v>15</v>
      </c>
      <c r="M1054">
        <v>538650</v>
      </c>
      <c r="N1054" t="s">
        <v>1294</v>
      </c>
      <c r="O1054" t="s">
        <v>1513</v>
      </c>
      <c r="P1054">
        <f>IF(Tabel1[[#This Row],[Beschikte productie per jaar '[MWh']]]&gt;14.25,1,0)</f>
        <v>1</v>
      </c>
      <c r="Q1054" s="2" t="str">
        <f>VLOOKUP(Tabel1[[#This Row],[Plaats lokatie]],stadgem,4,0)</f>
        <v>Coevorden</v>
      </c>
    </row>
    <row r="1055" spans="1:17" hidden="1" x14ac:dyDescent="0.25">
      <c r="A1055" t="s">
        <v>2475</v>
      </c>
      <c r="B1055" t="s">
        <v>2698</v>
      </c>
      <c r="C1055" t="s">
        <v>371</v>
      </c>
      <c r="D1055" t="s">
        <v>2384</v>
      </c>
      <c r="E1055" t="s">
        <v>1525</v>
      </c>
      <c r="F1055" t="s">
        <v>2699</v>
      </c>
      <c r="G1055" t="s">
        <v>2508</v>
      </c>
      <c r="H1055" t="s">
        <v>389</v>
      </c>
      <c r="I1055" t="s">
        <v>376</v>
      </c>
      <c r="J1055" s="33">
        <v>2.6</v>
      </c>
      <c r="K1055" s="33">
        <v>2470</v>
      </c>
      <c r="L1055">
        <v>15</v>
      </c>
      <c r="M1055">
        <v>2852850</v>
      </c>
      <c r="N1055" t="s">
        <v>1294</v>
      </c>
      <c r="O1055" t="s">
        <v>1513</v>
      </c>
      <c r="P1055">
        <f>IF(Tabel1[[#This Row],[Beschikte productie per jaar '[MWh']]]&gt;14.25,1,0)</f>
        <v>1</v>
      </c>
      <c r="Q1055" s="2" t="str">
        <f>VLOOKUP(Tabel1[[#This Row],[Plaats lokatie]],stadgem,4,0)</f>
        <v>Emmen</v>
      </c>
    </row>
    <row r="1056" spans="1:17" x14ac:dyDescent="0.25">
      <c r="A1056" t="s">
        <v>2475</v>
      </c>
      <c r="B1056" t="s">
        <v>2700</v>
      </c>
      <c r="C1056" t="s">
        <v>371</v>
      </c>
      <c r="D1056" t="s">
        <v>2305</v>
      </c>
      <c r="E1056" t="s">
        <v>373</v>
      </c>
      <c r="F1056" t="s">
        <v>373</v>
      </c>
      <c r="G1056" t="s">
        <v>567</v>
      </c>
      <c r="H1056" t="s">
        <v>568</v>
      </c>
      <c r="I1056" t="s">
        <v>376</v>
      </c>
      <c r="J1056" s="33">
        <v>0.49</v>
      </c>
      <c r="K1056" s="33">
        <v>465.5</v>
      </c>
      <c r="L1056">
        <v>15</v>
      </c>
      <c r="M1056">
        <v>579548</v>
      </c>
      <c r="N1056" t="s">
        <v>1294</v>
      </c>
      <c r="O1056" t="s">
        <v>1513</v>
      </c>
      <c r="P1056">
        <f>IF(Tabel1[[#This Row],[Beschikte productie per jaar '[MWh']]]&gt;14.25,1,0)</f>
        <v>1</v>
      </c>
      <c r="Q1056" s="2" t="str">
        <f>VLOOKUP(Tabel1[[#This Row],[Plaats lokatie]],stadgem,4,0)</f>
        <v>Tynaarlo</v>
      </c>
    </row>
    <row r="1057" spans="1:17" hidden="1" x14ac:dyDescent="0.25">
      <c r="A1057" t="s">
        <v>2475</v>
      </c>
      <c r="B1057" t="s">
        <v>2701</v>
      </c>
      <c r="C1057" t="s">
        <v>371</v>
      </c>
      <c r="D1057" t="s">
        <v>2305</v>
      </c>
      <c r="E1057" t="s">
        <v>2702</v>
      </c>
      <c r="F1057" t="s">
        <v>2703</v>
      </c>
      <c r="G1057" t="s">
        <v>2704</v>
      </c>
      <c r="H1057" t="s">
        <v>384</v>
      </c>
      <c r="I1057" t="s">
        <v>376</v>
      </c>
      <c r="J1057" s="33">
        <v>0.94899999999999995</v>
      </c>
      <c r="K1057" s="33">
        <v>901.55</v>
      </c>
      <c r="L1057">
        <v>15</v>
      </c>
      <c r="M1057">
        <v>1122430</v>
      </c>
      <c r="N1057" t="s">
        <v>1294</v>
      </c>
      <c r="O1057" t="s">
        <v>1513</v>
      </c>
      <c r="P1057">
        <f>IF(Tabel1[[#This Row],[Beschikte productie per jaar '[MWh']]]&gt;14.25,1,0)</f>
        <v>1</v>
      </c>
      <c r="Q1057" s="2" t="str">
        <f>VLOOKUP(Tabel1[[#This Row],[Plaats lokatie]],stadgem,4,0)</f>
        <v>Hoogeveen</v>
      </c>
    </row>
    <row r="1058" spans="1:17" hidden="1" x14ac:dyDescent="0.25">
      <c r="A1058" t="s">
        <v>2475</v>
      </c>
      <c r="B1058" t="s">
        <v>2705</v>
      </c>
      <c r="C1058" t="s">
        <v>371</v>
      </c>
      <c r="D1058" t="s">
        <v>2305</v>
      </c>
      <c r="E1058" t="s">
        <v>2706</v>
      </c>
      <c r="F1058" t="s">
        <v>2707</v>
      </c>
      <c r="G1058" t="s">
        <v>2704</v>
      </c>
      <c r="H1058" t="s">
        <v>384</v>
      </c>
      <c r="I1058" t="s">
        <v>376</v>
      </c>
      <c r="J1058" s="33">
        <v>0.23799999999999999</v>
      </c>
      <c r="K1058" s="33">
        <v>226.1</v>
      </c>
      <c r="L1058">
        <v>15</v>
      </c>
      <c r="M1058">
        <v>281495</v>
      </c>
      <c r="N1058" t="s">
        <v>1294</v>
      </c>
      <c r="O1058" t="s">
        <v>1513</v>
      </c>
      <c r="P1058">
        <f>IF(Tabel1[[#This Row],[Beschikte productie per jaar '[MWh']]]&gt;14.25,1,0)</f>
        <v>1</v>
      </c>
      <c r="Q1058" s="2" t="str">
        <f>VLOOKUP(Tabel1[[#This Row],[Plaats lokatie]],stadgem,4,0)</f>
        <v>Hoogeveen</v>
      </c>
    </row>
    <row r="1059" spans="1:17" hidden="1" x14ac:dyDescent="0.25">
      <c r="A1059" t="s">
        <v>2475</v>
      </c>
      <c r="B1059" t="s">
        <v>2708</v>
      </c>
      <c r="C1059" t="s">
        <v>371</v>
      </c>
      <c r="D1059" t="s">
        <v>2384</v>
      </c>
      <c r="E1059" t="s">
        <v>2671</v>
      </c>
      <c r="F1059" t="s">
        <v>2672</v>
      </c>
      <c r="G1059" t="s">
        <v>1500</v>
      </c>
      <c r="H1059" t="s">
        <v>554</v>
      </c>
      <c r="I1059" t="s">
        <v>376</v>
      </c>
      <c r="J1059" s="33">
        <v>2.1749999999999998</v>
      </c>
      <c r="K1059" s="33">
        <v>2066.25</v>
      </c>
      <c r="L1059">
        <v>15</v>
      </c>
      <c r="M1059">
        <v>2386519</v>
      </c>
      <c r="N1059" t="s">
        <v>1501</v>
      </c>
      <c r="O1059" t="s">
        <v>1513</v>
      </c>
      <c r="P1059">
        <f>IF(Tabel1[[#This Row],[Beschikte productie per jaar '[MWh']]]&gt;14.25,1,0)</f>
        <v>1</v>
      </c>
      <c r="Q1059" s="2" t="str">
        <f>VLOOKUP(Tabel1[[#This Row],[Plaats lokatie]],stadgem,4,0)</f>
        <v>Borger-Odoorn</v>
      </c>
    </row>
    <row r="1060" spans="1:17" hidden="1" x14ac:dyDescent="0.25">
      <c r="A1060" t="s">
        <v>2475</v>
      </c>
      <c r="B1060" t="s">
        <v>2709</v>
      </c>
      <c r="C1060" t="s">
        <v>371</v>
      </c>
      <c r="D1060" t="s">
        <v>2384</v>
      </c>
      <c r="E1060" t="s">
        <v>2710</v>
      </c>
      <c r="F1060" t="s">
        <v>2711</v>
      </c>
      <c r="G1060" t="s">
        <v>2712</v>
      </c>
      <c r="H1060" t="s">
        <v>384</v>
      </c>
      <c r="I1060" t="s">
        <v>376</v>
      </c>
      <c r="J1060" s="33">
        <v>1.5</v>
      </c>
      <c r="K1060" s="33">
        <v>1425</v>
      </c>
      <c r="L1060">
        <v>15</v>
      </c>
      <c r="M1060">
        <v>1624500</v>
      </c>
      <c r="N1060" t="s">
        <v>1294</v>
      </c>
      <c r="O1060" t="s">
        <v>1513</v>
      </c>
      <c r="P1060">
        <f>IF(Tabel1[[#This Row],[Beschikte productie per jaar '[MWh']]]&gt;14.25,1,0)</f>
        <v>1</v>
      </c>
      <c r="Q1060" s="2" t="str">
        <f>VLOOKUP(Tabel1[[#This Row],[Plaats lokatie]],stadgem,4,0)</f>
        <v>Hoogeveen</v>
      </c>
    </row>
    <row r="1061" spans="1:17" hidden="1" x14ac:dyDescent="0.25">
      <c r="A1061" t="s">
        <v>2475</v>
      </c>
      <c r="B1061" t="s">
        <v>2713</v>
      </c>
      <c r="C1061" t="s">
        <v>371</v>
      </c>
      <c r="D1061" t="s">
        <v>2305</v>
      </c>
      <c r="E1061" t="s">
        <v>2714</v>
      </c>
      <c r="F1061" t="s">
        <v>2715</v>
      </c>
      <c r="G1061" t="s">
        <v>2716</v>
      </c>
      <c r="H1061" t="s">
        <v>384</v>
      </c>
      <c r="I1061" t="s">
        <v>376</v>
      </c>
      <c r="J1061" s="33">
        <v>0.312</v>
      </c>
      <c r="K1061" s="33">
        <v>296.39999999999998</v>
      </c>
      <c r="L1061">
        <v>15</v>
      </c>
      <c r="M1061">
        <v>373464</v>
      </c>
      <c r="N1061" t="s">
        <v>1294</v>
      </c>
      <c r="O1061" t="s">
        <v>1513</v>
      </c>
      <c r="P1061">
        <f>IF(Tabel1[[#This Row],[Beschikte productie per jaar '[MWh']]]&gt;14.25,1,0)</f>
        <v>1</v>
      </c>
      <c r="Q1061" s="2" t="str">
        <f>VLOOKUP(Tabel1[[#This Row],[Plaats lokatie]],stadgem,4,0)</f>
        <v>Hoogeveen</v>
      </c>
    </row>
    <row r="1062" spans="1:17" hidden="1" x14ac:dyDescent="0.25">
      <c r="A1062" t="s">
        <v>2475</v>
      </c>
      <c r="B1062" t="s">
        <v>2717</v>
      </c>
      <c r="C1062" t="s">
        <v>371</v>
      </c>
      <c r="D1062" t="s">
        <v>2305</v>
      </c>
      <c r="E1062" t="s">
        <v>2718</v>
      </c>
      <c r="F1062" t="s">
        <v>2719</v>
      </c>
      <c r="G1062" t="s">
        <v>2720</v>
      </c>
      <c r="H1062" t="s">
        <v>469</v>
      </c>
      <c r="I1062" t="s">
        <v>376</v>
      </c>
      <c r="J1062" s="33">
        <v>0.134211</v>
      </c>
      <c r="K1062" s="33">
        <v>127.5</v>
      </c>
      <c r="L1062">
        <v>15</v>
      </c>
      <c r="M1062">
        <v>154913</v>
      </c>
      <c r="N1062" t="s">
        <v>1294</v>
      </c>
      <c r="O1062" t="s">
        <v>1513</v>
      </c>
      <c r="P1062">
        <f>IF(Tabel1[[#This Row],[Beschikte productie per jaar '[MWh']]]&gt;14.25,1,0)</f>
        <v>1</v>
      </c>
      <c r="Q1062" s="2" t="str">
        <f>VLOOKUP(Tabel1[[#This Row],[Plaats lokatie]],stadgem,4,0)</f>
        <v>Coevorden</v>
      </c>
    </row>
    <row r="1063" spans="1:17" hidden="1" x14ac:dyDescent="0.25">
      <c r="A1063" t="s">
        <v>2475</v>
      </c>
      <c r="B1063" t="s">
        <v>2721</v>
      </c>
      <c r="C1063" t="s">
        <v>371</v>
      </c>
      <c r="D1063" t="s">
        <v>2305</v>
      </c>
      <c r="E1063" t="s">
        <v>373</v>
      </c>
      <c r="F1063" t="s">
        <v>373</v>
      </c>
      <c r="G1063" t="s">
        <v>772</v>
      </c>
      <c r="H1063" t="s">
        <v>389</v>
      </c>
      <c r="I1063" t="s">
        <v>376</v>
      </c>
      <c r="J1063" s="33">
        <v>0.21</v>
      </c>
      <c r="K1063" s="33">
        <v>199.5</v>
      </c>
      <c r="L1063">
        <v>15</v>
      </c>
      <c r="M1063">
        <v>251370</v>
      </c>
      <c r="N1063" t="s">
        <v>1294</v>
      </c>
      <c r="O1063" t="s">
        <v>1513</v>
      </c>
      <c r="P1063">
        <f>IF(Tabel1[[#This Row],[Beschikte productie per jaar '[MWh']]]&gt;14.25,1,0)</f>
        <v>1</v>
      </c>
      <c r="Q1063" s="2" t="str">
        <f>VLOOKUP(Tabel1[[#This Row],[Plaats lokatie]],stadgem,4,0)</f>
        <v>Emmen</v>
      </c>
    </row>
    <row r="1064" spans="1:17" hidden="1" x14ac:dyDescent="0.25">
      <c r="A1064" t="s">
        <v>2475</v>
      </c>
      <c r="B1064" t="s">
        <v>2722</v>
      </c>
      <c r="C1064" t="s">
        <v>371</v>
      </c>
      <c r="D1064" t="s">
        <v>2305</v>
      </c>
      <c r="E1064" t="s">
        <v>2723</v>
      </c>
      <c r="F1064" t="s">
        <v>123</v>
      </c>
      <c r="G1064" t="s">
        <v>1500</v>
      </c>
      <c r="H1064" t="s">
        <v>580</v>
      </c>
      <c r="I1064" t="s">
        <v>376</v>
      </c>
      <c r="J1064" s="33">
        <v>0.92</v>
      </c>
      <c r="K1064" s="33">
        <v>874</v>
      </c>
      <c r="L1064">
        <v>15</v>
      </c>
      <c r="M1064">
        <v>1101240</v>
      </c>
      <c r="N1064" t="s">
        <v>1501</v>
      </c>
      <c r="O1064" t="s">
        <v>1513</v>
      </c>
      <c r="P1064">
        <f>IF(Tabel1[[#This Row],[Beschikte productie per jaar '[MWh']]]&gt;14.25,1,0)</f>
        <v>1</v>
      </c>
      <c r="Q1064" s="2" t="str">
        <f>VLOOKUP(Tabel1[[#This Row],[Plaats lokatie]],stadgem,4,0)</f>
        <v>Noordenveld</v>
      </c>
    </row>
    <row r="1065" spans="1:17" hidden="1" x14ac:dyDescent="0.25">
      <c r="A1065" t="s">
        <v>2475</v>
      </c>
      <c r="B1065" t="s">
        <v>29</v>
      </c>
      <c r="C1065" t="s">
        <v>371</v>
      </c>
      <c r="D1065" t="s">
        <v>2384</v>
      </c>
      <c r="E1065" t="s">
        <v>2724</v>
      </c>
      <c r="F1065" t="s">
        <v>2725</v>
      </c>
      <c r="G1065" t="s">
        <v>1500</v>
      </c>
      <c r="H1065" t="s">
        <v>597</v>
      </c>
      <c r="I1065" t="s">
        <v>376</v>
      </c>
      <c r="J1065" s="33">
        <v>39.927999999999997</v>
      </c>
      <c r="K1065" s="33">
        <v>37931.599999999999</v>
      </c>
      <c r="L1065">
        <v>15</v>
      </c>
      <c r="M1065">
        <v>43242024</v>
      </c>
      <c r="N1065" t="s">
        <v>1501</v>
      </c>
      <c r="O1065" t="s">
        <v>1513</v>
      </c>
      <c r="P1065">
        <f>IF(Tabel1[[#This Row],[Beschikte productie per jaar '[MWh']]]&gt;14.25,1,0)</f>
        <v>1</v>
      </c>
      <c r="Q1065" s="2" t="str">
        <f>VLOOKUP(Tabel1[[#This Row],[Plaats lokatie]],stadgem,4,0)</f>
        <v>Borger-Odoorn</v>
      </c>
    </row>
    <row r="1066" spans="1:17" hidden="1" x14ac:dyDescent="0.25">
      <c r="A1066" t="s">
        <v>2475</v>
      </c>
      <c r="B1066" t="s">
        <v>2726</v>
      </c>
      <c r="C1066" t="s">
        <v>371</v>
      </c>
      <c r="D1066" t="s">
        <v>2305</v>
      </c>
      <c r="E1066" t="s">
        <v>1628</v>
      </c>
      <c r="F1066" t="s">
        <v>2727</v>
      </c>
      <c r="G1066" t="s">
        <v>2056</v>
      </c>
      <c r="H1066" t="s">
        <v>401</v>
      </c>
      <c r="I1066" t="s">
        <v>376</v>
      </c>
      <c r="J1066" s="33">
        <v>4.3999999999999997E-2</v>
      </c>
      <c r="K1066" s="33">
        <v>41.8</v>
      </c>
      <c r="L1066">
        <v>15</v>
      </c>
      <c r="M1066">
        <v>52668</v>
      </c>
      <c r="N1066" t="s">
        <v>1294</v>
      </c>
      <c r="O1066" t="s">
        <v>1513</v>
      </c>
      <c r="P1066">
        <f>IF(Tabel1[[#This Row],[Beschikte productie per jaar '[MWh']]]&gt;14.25,1,0)</f>
        <v>1</v>
      </c>
      <c r="Q1066" s="2" t="str">
        <f>VLOOKUP(Tabel1[[#This Row],[Plaats lokatie]],stadgem,4,0)</f>
        <v>Assen</v>
      </c>
    </row>
    <row r="1067" spans="1:17" hidden="1" x14ac:dyDescent="0.25">
      <c r="A1067" t="s">
        <v>2475</v>
      </c>
      <c r="B1067" t="s">
        <v>2728</v>
      </c>
      <c r="C1067" t="s">
        <v>371</v>
      </c>
      <c r="D1067" t="s">
        <v>2305</v>
      </c>
      <c r="E1067" t="s">
        <v>1628</v>
      </c>
      <c r="F1067" t="s">
        <v>2729</v>
      </c>
      <c r="G1067" t="s">
        <v>2730</v>
      </c>
      <c r="H1067" t="s">
        <v>401</v>
      </c>
      <c r="I1067" t="s">
        <v>376</v>
      </c>
      <c r="J1067" s="33">
        <v>8.9700000000000002E-2</v>
      </c>
      <c r="K1067" s="33">
        <v>85.214999999999989</v>
      </c>
      <c r="L1067">
        <v>15</v>
      </c>
      <c r="M1067">
        <v>107371</v>
      </c>
      <c r="N1067" t="s">
        <v>1294</v>
      </c>
      <c r="O1067" t="s">
        <v>1513</v>
      </c>
      <c r="P1067">
        <f>IF(Tabel1[[#This Row],[Beschikte productie per jaar '[MWh']]]&gt;14.25,1,0)</f>
        <v>1</v>
      </c>
      <c r="Q1067" s="2" t="str">
        <f>VLOOKUP(Tabel1[[#This Row],[Plaats lokatie]],stadgem,4,0)</f>
        <v>Assen</v>
      </c>
    </row>
    <row r="1068" spans="1:17" hidden="1" x14ac:dyDescent="0.25">
      <c r="A1068" t="s">
        <v>2475</v>
      </c>
      <c r="B1068" t="s">
        <v>2731</v>
      </c>
      <c r="C1068" t="s">
        <v>371</v>
      </c>
      <c r="D1068" t="s">
        <v>2305</v>
      </c>
      <c r="E1068" t="s">
        <v>2732</v>
      </c>
      <c r="F1068" t="s">
        <v>2733</v>
      </c>
      <c r="G1068" t="s">
        <v>2734</v>
      </c>
      <c r="H1068" t="s">
        <v>502</v>
      </c>
      <c r="I1068" t="s">
        <v>376</v>
      </c>
      <c r="J1068" s="33">
        <v>0.42199999999999999</v>
      </c>
      <c r="K1068" s="33">
        <v>400.9</v>
      </c>
      <c r="L1068">
        <v>15</v>
      </c>
      <c r="M1068">
        <v>499121</v>
      </c>
      <c r="N1068" t="s">
        <v>1294</v>
      </c>
      <c r="O1068" t="s">
        <v>378</v>
      </c>
      <c r="P1068">
        <f>IF(Tabel1[[#This Row],[Beschikte productie per jaar '[MWh']]]&gt;14.25,1,0)</f>
        <v>1</v>
      </c>
      <c r="Q1068" s="2" t="str">
        <f>VLOOKUP(Tabel1[[#This Row],[Plaats lokatie]],stadgem,4,0)</f>
        <v>Midden-Drenthe</v>
      </c>
    </row>
    <row r="1069" spans="1:17" hidden="1" x14ac:dyDescent="0.25">
      <c r="A1069" t="s">
        <v>2475</v>
      </c>
      <c r="B1069" t="s">
        <v>2735</v>
      </c>
      <c r="C1069" t="s">
        <v>371</v>
      </c>
      <c r="D1069" t="s">
        <v>2305</v>
      </c>
      <c r="E1069" t="s">
        <v>2736</v>
      </c>
      <c r="F1069" t="s">
        <v>2737</v>
      </c>
      <c r="G1069" t="s">
        <v>2738</v>
      </c>
      <c r="H1069" t="s">
        <v>693</v>
      </c>
      <c r="I1069" t="s">
        <v>376</v>
      </c>
      <c r="J1069" s="33">
        <v>3.1699999999999999E-2</v>
      </c>
      <c r="K1069" s="33">
        <v>30.115000000000002</v>
      </c>
      <c r="L1069">
        <v>15</v>
      </c>
      <c r="M1069">
        <v>37494</v>
      </c>
      <c r="N1069" t="s">
        <v>1294</v>
      </c>
      <c r="O1069" t="s">
        <v>1513</v>
      </c>
      <c r="P1069">
        <f>IF(Tabel1[[#This Row],[Beschikte productie per jaar '[MWh']]]&gt;14.25,1,0)</f>
        <v>1</v>
      </c>
      <c r="Q1069" s="2" t="str">
        <f>VLOOKUP(Tabel1[[#This Row],[Plaats lokatie]],stadgem,4,0)</f>
        <v>Borger-Odoorn</v>
      </c>
    </row>
    <row r="1070" spans="1:17" hidden="1" x14ac:dyDescent="0.25">
      <c r="A1070" t="s">
        <v>2475</v>
      </c>
      <c r="B1070" t="s">
        <v>2739</v>
      </c>
      <c r="C1070" t="s">
        <v>371</v>
      </c>
      <c r="D1070" t="s">
        <v>2305</v>
      </c>
      <c r="E1070" t="s">
        <v>373</v>
      </c>
      <c r="F1070" t="s">
        <v>373</v>
      </c>
      <c r="G1070" t="s">
        <v>421</v>
      </c>
      <c r="H1070" t="s">
        <v>422</v>
      </c>
      <c r="I1070" t="s">
        <v>376</v>
      </c>
      <c r="J1070" s="33">
        <v>0.25</v>
      </c>
      <c r="K1070" s="33">
        <v>237.5</v>
      </c>
      <c r="L1070">
        <v>15</v>
      </c>
      <c r="M1070">
        <v>299250</v>
      </c>
      <c r="N1070" t="s">
        <v>1294</v>
      </c>
      <c r="O1070" t="s">
        <v>1513</v>
      </c>
      <c r="P1070">
        <f>IF(Tabel1[[#This Row],[Beschikte productie per jaar '[MWh']]]&gt;14.25,1,0)</f>
        <v>1</v>
      </c>
      <c r="Q1070" s="2" t="str">
        <f>VLOOKUP(Tabel1[[#This Row],[Plaats lokatie]],stadgem,4,0)</f>
        <v>De Wolden</v>
      </c>
    </row>
    <row r="1071" spans="1:17" hidden="1" x14ac:dyDescent="0.25">
      <c r="A1071" t="s">
        <v>2475</v>
      </c>
      <c r="B1071" t="s">
        <v>2740</v>
      </c>
      <c r="C1071" t="s">
        <v>371</v>
      </c>
      <c r="D1071" t="s">
        <v>2384</v>
      </c>
      <c r="E1071" t="s">
        <v>2741</v>
      </c>
      <c r="F1071" t="s">
        <v>2742</v>
      </c>
      <c r="G1071" t="s">
        <v>2743</v>
      </c>
      <c r="H1071" t="s">
        <v>472</v>
      </c>
      <c r="I1071" t="s">
        <v>376</v>
      </c>
      <c r="J1071" s="33">
        <v>1.6060000000000001</v>
      </c>
      <c r="K1071" s="33">
        <v>1525.7</v>
      </c>
      <c r="L1071">
        <v>15</v>
      </c>
      <c r="M1071">
        <v>1762184</v>
      </c>
      <c r="N1071" t="s">
        <v>1294</v>
      </c>
      <c r="O1071" t="s">
        <v>378</v>
      </c>
      <c r="P1071">
        <f>IF(Tabel1[[#This Row],[Beschikte productie per jaar '[MWh']]]&gt;14.25,1,0)</f>
        <v>1</v>
      </c>
      <c r="Q1071" s="2" t="str">
        <f>VLOOKUP(Tabel1[[#This Row],[Plaats lokatie]],stadgem,4,0)</f>
        <v>Coevorden</v>
      </c>
    </row>
    <row r="1072" spans="1:17" hidden="1" x14ac:dyDescent="0.25">
      <c r="A1072" t="s">
        <v>2475</v>
      </c>
      <c r="B1072" t="s">
        <v>2744</v>
      </c>
      <c r="C1072" t="s">
        <v>371</v>
      </c>
      <c r="D1072" t="s">
        <v>2384</v>
      </c>
      <c r="E1072" t="s">
        <v>2745</v>
      </c>
      <c r="F1072" t="s">
        <v>2746</v>
      </c>
      <c r="G1072" t="s">
        <v>2720</v>
      </c>
      <c r="H1072" t="s">
        <v>469</v>
      </c>
      <c r="I1072" t="s">
        <v>376</v>
      </c>
      <c r="J1072" s="33">
        <v>0.39732000000000001</v>
      </c>
      <c r="K1072" s="33">
        <v>377.45400000000001</v>
      </c>
      <c r="L1072">
        <v>15</v>
      </c>
      <c r="M1072">
        <v>435960</v>
      </c>
      <c r="N1072" t="s">
        <v>1294</v>
      </c>
      <c r="O1072" t="s">
        <v>1513</v>
      </c>
      <c r="P1072">
        <f>IF(Tabel1[[#This Row],[Beschikte productie per jaar '[MWh']]]&gt;14.25,1,0)</f>
        <v>1</v>
      </c>
      <c r="Q1072" s="2" t="str">
        <f>VLOOKUP(Tabel1[[#This Row],[Plaats lokatie]],stadgem,4,0)</f>
        <v>Coevorden</v>
      </c>
    </row>
    <row r="1073" spans="1:17" hidden="1" x14ac:dyDescent="0.25">
      <c r="A1073" t="s">
        <v>2475</v>
      </c>
      <c r="B1073" t="s">
        <v>2747</v>
      </c>
      <c r="C1073" t="s">
        <v>371</v>
      </c>
      <c r="D1073" t="s">
        <v>2384</v>
      </c>
      <c r="E1073" t="s">
        <v>1759</v>
      </c>
      <c r="F1073" t="s">
        <v>2748</v>
      </c>
      <c r="G1073" t="s">
        <v>1500</v>
      </c>
      <c r="H1073" t="s">
        <v>589</v>
      </c>
      <c r="I1073" t="s">
        <v>376</v>
      </c>
      <c r="J1073" s="33">
        <v>2.52</v>
      </c>
      <c r="K1073" s="33">
        <v>2394</v>
      </c>
      <c r="L1073">
        <v>15</v>
      </c>
      <c r="M1073">
        <v>2765070</v>
      </c>
      <c r="N1073" t="s">
        <v>1294</v>
      </c>
      <c r="O1073" t="s">
        <v>1513</v>
      </c>
      <c r="P1073">
        <f>IF(Tabel1[[#This Row],[Beschikte productie per jaar '[MWh']]]&gt;14.25,1,0)</f>
        <v>1</v>
      </c>
      <c r="Q1073" s="2" t="str">
        <f>VLOOKUP(Tabel1[[#This Row],[Plaats lokatie]],stadgem,4,0)</f>
        <v>Emmen</v>
      </c>
    </row>
    <row r="1074" spans="1:17" hidden="1" x14ac:dyDescent="0.25">
      <c r="A1074" t="s">
        <v>2475</v>
      </c>
      <c r="B1074" t="s">
        <v>2749</v>
      </c>
      <c r="C1074" t="s">
        <v>371</v>
      </c>
      <c r="D1074" t="s">
        <v>2305</v>
      </c>
      <c r="E1074" t="s">
        <v>373</v>
      </c>
      <c r="F1074" t="s">
        <v>373</v>
      </c>
      <c r="G1074" t="s">
        <v>2750</v>
      </c>
      <c r="H1074" t="s">
        <v>1598</v>
      </c>
      <c r="I1074" t="s">
        <v>376</v>
      </c>
      <c r="J1074" s="33">
        <v>0.34038000000000002</v>
      </c>
      <c r="K1074" s="33">
        <v>323.36099999999999</v>
      </c>
      <c r="L1074">
        <v>15</v>
      </c>
      <c r="M1074">
        <v>407435</v>
      </c>
      <c r="N1074" t="s">
        <v>1294</v>
      </c>
      <c r="O1074" t="s">
        <v>1513</v>
      </c>
      <c r="P1074">
        <f>IF(Tabel1[[#This Row],[Beschikte productie per jaar '[MWh']]]&gt;14.25,1,0)</f>
        <v>1</v>
      </c>
      <c r="Q1074" s="2" t="str">
        <f>VLOOKUP(Tabel1[[#This Row],[Plaats lokatie]],stadgem,4,0)</f>
        <v>Assen</v>
      </c>
    </row>
    <row r="1075" spans="1:17" hidden="1" x14ac:dyDescent="0.25">
      <c r="A1075" t="s">
        <v>2475</v>
      </c>
      <c r="B1075" t="s">
        <v>75</v>
      </c>
      <c r="C1075" t="s">
        <v>371</v>
      </c>
      <c r="D1075" t="s">
        <v>2384</v>
      </c>
      <c r="E1075" t="s">
        <v>2751</v>
      </c>
      <c r="F1075" t="s">
        <v>2752</v>
      </c>
      <c r="G1075" t="s">
        <v>2753</v>
      </c>
      <c r="H1075" t="s">
        <v>389</v>
      </c>
      <c r="I1075" t="s">
        <v>376</v>
      </c>
      <c r="J1075" s="33">
        <v>11.689920000000001</v>
      </c>
      <c r="K1075" s="33">
        <v>11105.423999999999</v>
      </c>
      <c r="L1075">
        <v>15</v>
      </c>
      <c r="M1075">
        <v>12160440</v>
      </c>
      <c r="N1075" t="s">
        <v>1501</v>
      </c>
      <c r="O1075" t="s">
        <v>1513</v>
      </c>
      <c r="P1075">
        <f>IF(Tabel1[[#This Row],[Beschikte productie per jaar '[MWh']]]&gt;14.25,1,0)</f>
        <v>1</v>
      </c>
      <c r="Q1075" s="2" t="str">
        <f>VLOOKUP(Tabel1[[#This Row],[Plaats lokatie]],stadgem,4,0)</f>
        <v>Emmen</v>
      </c>
    </row>
    <row r="1076" spans="1:17" hidden="1" x14ac:dyDescent="0.25">
      <c r="A1076" t="s">
        <v>2475</v>
      </c>
      <c r="B1076" t="s">
        <v>2754</v>
      </c>
      <c r="C1076" t="s">
        <v>371</v>
      </c>
      <c r="D1076" t="s">
        <v>2305</v>
      </c>
      <c r="E1076" t="s">
        <v>2755</v>
      </c>
      <c r="F1076" t="s">
        <v>2756</v>
      </c>
      <c r="G1076" t="s">
        <v>2757</v>
      </c>
      <c r="H1076" t="s">
        <v>906</v>
      </c>
      <c r="I1076" t="s">
        <v>376</v>
      </c>
      <c r="J1076" s="33">
        <v>0.2</v>
      </c>
      <c r="K1076" s="33">
        <v>190</v>
      </c>
      <c r="L1076">
        <v>15</v>
      </c>
      <c r="M1076">
        <v>239400</v>
      </c>
      <c r="N1076" t="s">
        <v>1294</v>
      </c>
      <c r="O1076" t="s">
        <v>378</v>
      </c>
      <c r="P1076">
        <f>IF(Tabel1[[#This Row],[Beschikte productie per jaar '[MWh']]]&gt;14.25,1,0)</f>
        <v>1</v>
      </c>
      <c r="Q1076" s="2" t="str">
        <f>VLOOKUP(Tabel1[[#This Row],[Plaats lokatie]],stadgem,4,0)</f>
        <v>Aa en Hunze</v>
      </c>
    </row>
    <row r="1077" spans="1:17" hidden="1" x14ac:dyDescent="0.25">
      <c r="A1077" t="s">
        <v>2475</v>
      </c>
      <c r="B1077" t="s">
        <v>2758</v>
      </c>
      <c r="C1077" t="s">
        <v>371</v>
      </c>
      <c r="D1077" t="s">
        <v>2305</v>
      </c>
      <c r="E1077" t="s">
        <v>373</v>
      </c>
      <c r="F1077" t="s">
        <v>373</v>
      </c>
      <c r="G1077" t="s">
        <v>560</v>
      </c>
      <c r="H1077" t="s">
        <v>393</v>
      </c>
      <c r="I1077" t="s">
        <v>376</v>
      </c>
      <c r="J1077" s="33">
        <v>0.1</v>
      </c>
      <c r="K1077" s="33">
        <v>95</v>
      </c>
      <c r="L1077">
        <v>15</v>
      </c>
      <c r="M1077">
        <v>119700</v>
      </c>
      <c r="N1077" t="s">
        <v>1294</v>
      </c>
      <c r="O1077" t="s">
        <v>1513</v>
      </c>
      <c r="P1077">
        <f>IF(Tabel1[[#This Row],[Beschikte productie per jaar '[MWh']]]&gt;14.25,1,0)</f>
        <v>1</v>
      </c>
      <c r="Q1077" s="2" t="str">
        <f>VLOOKUP(Tabel1[[#This Row],[Plaats lokatie]],stadgem,4,0)</f>
        <v>Emmen</v>
      </c>
    </row>
    <row r="1078" spans="1:17" hidden="1" x14ac:dyDescent="0.25">
      <c r="A1078" t="s">
        <v>2475</v>
      </c>
      <c r="B1078" t="s">
        <v>2759</v>
      </c>
      <c r="C1078" t="s">
        <v>371</v>
      </c>
      <c r="D1078" t="s">
        <v>2305</v>
      </c>
      <c r="E1078" t="s">
        <v>1172</v>
      </c>
      <c r="F1078" t="s">
        <v>1173</v>
      </c>
      <c r="G1078" t="s">
        <v>1174</v>
      </c>
      <c r="H1078" t="s">
        <v>696</v>
      </c>
      <c r="I1078" t="s">
        <v>376</v>
      </c>
      <c r="J1078" s="33">
        <v>0.11</v>
      </c>
      <c r="K1078" s="33">
        <v>104.5</v>
      </c>
      <c r="L1078">
        <v>15</v>
      </c>
      <c r="M1078">
        <v>130103</v>
      </c>
      <c r="N1078" t="s">
        <v>1294</v>
      </c>
      <c r="O1078" t="s">
        <v>1513</v>
      </c>
      <c r="P1078">
        <f>IF(Tabel1[[#This Row],[Beschikte productie per jaar '[MWh']]]&gt;14.25,1,0)</f>
        <v>1</v>
      </c>
      <c r="Q1078" s="2" t="str">
        <f>VLOOKUP(Tabel1[[#This Row],[Plaats lokatie]],stadgem,4,0)</f>
        <v>Emmen</v>
      </c>
    </row>
    <row r="1079" spans="1:17" hidden="1" x14ac:dyDescent="0.25">
      <c r="A1079" t="s">
        <v>2475</v>
      </c>
      <c r="B1079" t="s">
        <v>2760</v>
      </c>
      <c r="C1079" t="s">
        <v>371</v>
      </c>
      <c r="D1079" t="s">
        <v>2305</v>
      </c>
      <c r="E1079" t="s">
        <v>373</v>
      </c>
      <c r="F1079" t="s">
        <v>373</v>
      </c>
      <c r="G1079" t="s">
        <v>468</v>
      </c>
      <c r="H1079" t="s">
        <v>469</v>
      </c>
      <c r="I1079" t="s">
        <v>376</v>
      </c>
      <c r="J1079" s="33">
        <v>7.0000000000000007E-2</v>
      </c>
      <c r="K1079" s="33">
        <v>63.174999999999997</v>
      </c>
      <c r="L1079">
        <v>15</v>
      </c>
      <c r="M1079">
        <v>82793</v>
      </c>
      <c r="N1079" t="s">
        <v>1294</v>
      </c>
      <c r="O1079" t="s">
        <v>378</v>
      </c>
      <c r="P1079">
        <f>IF(Tabel1[[#This Row],[Beschikte productie per jaar '[MWh']]]&gt;14.25,1,0)</f>
        <v>1</v>
      </c>
      <c r="Q1079" s="2" t="str">
        <f>VLOOKUP(Tabel1[[#This Row],[Plaats lokatie]],stadgem,4,0)</f>
        <v>Coevorden</v>
      </c>
    </row>
    <row r="1080" spans="1:17" hidden="1" x14ac:dyDescent="0.25">
      <c r="A1080" t="s">
        <v>2475</v>
      </c>
      <c r="B1080" t="s">
        <v>2761</v>
      </c>
      <c r="C1080" t="s">
        <v>371</v>
      </c>
      <c r="D1080" t="s">
        <v>2384</v>
      </c>
      <c r="E1080" t="s">
        <v>2762</v>
      </c>
      <c r="F1080" t="s">
        <v>2763</v>
      </c>
      <c r="G1080" t="s">
        <v>2764</v>
      </c>
      <c r="H1080" t="s">
        <v>466</v>
      </c>
      <c r="I1080" t="s">
        <v>376</v>
      </c>
      <c r="J1080" s="33">
        <v>2.5499999999999998</v>
      </c>
      <c r="K1080" s="33">
        <v>2422.5</v>
      </c>
      <c r="L1080">
        <v>15</v>
      </c>
      <c r="M1080">
        <v>2688975</v>
      </c>
      <c r="N1080" t="s">
        <v>1294</v>
      </c>
      <c r="O1080" t="s">
        <v>1513</v>
      </c>
      <c r="P1080">
        <f>IF(Tabel1[[#This Row],[Beschikte productie per jaar '[MWh']]]&gt;14.25,1,0)</f>
        <v>1</v>
      </c>
      <c r="Q1080" s="2" t="str">
        <f>VLOOKUP(Tabel1[[#This Row],[Plaats lokatie]],stadgem,4,0)</f>
        <v>Aa en Hunze</v>
      </c>
    </row>
    <row r="1081" spans="1:17" hidden="1" x14ac:dyDescent="0.25">
      <c r="A1081" t="s">
        <v>2475</v>
      </c>
      <c r="B1081" t="s">
        <v>2765</v>
      </c>
      <c r="C1081" t="s">
        <v>371</v>
      </c>
      <c r="D1081" t="s">
        <v>2305</v>
      </c>
      <c r="E1081" t="s">
        <v>2639</v>
      </c>
      <c r="F1081" t="s">
        <v>2766</v>
      </c>
      <c r="G1081" t="s">
        <v>2767</v>
      </c>
      <c r="H1081" t="s">
        <v>947</v>
      </c>
      <c r="I1081" t="s">
        <v>376</v>
      </c>
      <c r="J1081" s="33">
        <v>0.54700000000000004</v>
      </c>
      <c r="K1081" s="33">
        <v>519.65</v>
      </c>
      <c r="L1081">
        <v>15</v>
      </c>
      <c r="M1081">
        <v>646965</v>
      </c>
      <c r="N1081" t="s">
        <v>1294</v>
      </c>
      <c r="O1081" t="s">
        <v>1513</v>
      </c>
      <c r="P1081">
        <f>IF(Tabel1[[#This Row],[Beschikte productie per jaar '[MWh']]]&gt;14.25,1,0)</f>
        <v>1</v>
      </c>
      <c r="Q1081" s="2" t="str">
        <f>VLOOKUP(Tabel1[[#This Row],[Plaats lokatie]],stadgem,4,0)</f>
        <v>Midden-Drenthe</v>
      </c>
    </row>
    <row r="1082" spans="1:17" hidden="1" x14ac:dyDescent="0.25">
      <c r="A1082" t="s">
        <v>2475</v>
      </c>
      <c r="B1082" t="s">
        <v>2768</v>
      </c>
      <c r="C1082" t="s">
        <v>371</v>
      </c>
      <c r="D1082" t="s">
        <v>2305</v>
      </c>
      <c r="E1082" t="s">
        <v>373</v>
      </c>
      <c r="F1082" t="s">
        <v>373</v>
      </c>
      <c r="G1082" t="s">
        <v>798</v>
      </c>
      <c r="H1082" t="s">
        <v>799</v>
      </c>
      <c r="I1082" t="s">
        <v>376</v>
      </c>
      <c r="J1082" s="33">
        <v>2.8500000000000001E-2</v>
      </c>
      <c r="K1082" s="33">
        <v>27.074999999999999</v>
      </c>
      <c r="L1082">
        <v>15</v>
      </c>
      <c r="M1082">
        <v>34115</v>
      </c>
      <c r="N1082" t="s">
        <v>1294</v>
      </c>
      <c r="O1082" t="s">
        <v>1513</v>
      </c>
      <c r="P1082">
        <f>IF(Tabel1[[#This Row],[Beschikte productie per jaar '[MWh']]]&gt;14.25,1,0)</f>
        <v>1</v>
      </c>
      <c r="Q1082" s="2" t="str">
        <f>VLOOKUP(Tabel1[[#This Row],[Plaats lokatie]],stadgem,4,0)</f>
        <v>Coevorden</v>
      </c>
    </row>
    <row r="1083" spans="1:17" hidden="1" x14ac:dyDescent="0.25">
      <c r="A1083" t="s">
        <v>2475</v>
      </c>
      <c r="B1083" t="s">
        <v>34</v>
      </c>
      <c r="C1083" t="s">
        <v>371</v>
      </c>
      <c r="D1083" t="s">
        <v>2384</v>
      </c>
      <c r="E1083" t="s">
        <v>2769</v>
      </c>
      <c r="F1083" t="s">
        <v>2770</v>
      </c>
      <c r="G1083" t="s">
        <v>1500</v>
      </c>
      <c r="H1083" t="s">
        <v>1777</v>
      </c>
      <c r="I1083" t="s">
        <v>376</v>
      </c>
      <c r="J1083" s="33">
        <v>7.8</v>
      </c>
      <c r="K1083" s="33">
        <v>7410</v>
      </c>
      <c r="L1083">
        <v>15</v>
      </c>
      <c r="M1083">
        <v>8336250</v>
      </c>
      <c r="N1083" t="s">
        <v>1501</v>
      </c>
      <c r="O1083" t="s">
        <v>1513</v>
      </c>
      <c r="P1083">
        <f>IF(Tabel1[[#This Row],[Beschikte productie per jaar '[MWh']]]&gt;14.25,1,0)</f>
        <v>1</v>
      </c>
      <c r="Q1083" s="2" t="str">
        <f>VLOOKUP(Tabel1[[#This Row],[Plaats lokatie]],stadgem,4,0)</f>
        <v>Borger-Odoorn</v>
      </c>
    </row>
    <row r="1084" spans="1:17" hidden="1" x14ac:dyDescent="0.25">
      <c r="A1084" t="s">
        <v>2475</v>
      </c>
      <c r="B1084" t="s">
        <v>2771</v>
      </c>
      <c r="C1084" t="s">
        <v>371</v>
      </c>
      <c r="D1084" t="s">
        <v>2305</v>
      </c>
      <c r="E1084" t="s">
        <v>2772</v>
      </c>
      <c r="F1084" t="s">
        <v>2773</v>
      </c>
      <c r="G1084" t="s">
        <v>2774</v>
      </c>
      <c r="H1084" t="s">
        <v>428</v>
      </c>
      <c r="I1084" t="s">
        <v>376</v>
      </c>
      <c r="J1084" s="33">
        <v>0.17699999999999999</v>
      </c>
      <c r="K1084" s="33">
        <v>168.15</v>
      </c>
      <c r="L1084">
        <v>15</v>
      </c>
      <c r="M1084">
        <v>209347</v>
      </c>
      <c r="N1084" t="s">
        <v>1294</v>
      </c>
      <c r="O1084" t="s">
        <v>1513</v>
      </c>
      <c r="P1084">
        <f>IF(Tabel1[[#This Row],[Beschikte productie per jaar '[MWh']]]&gt;14.25,1,0)</f>
        <v>1</v>
      </c>
      <c r="Q1084" s="2" t="str">
        <f>VLOOKUP(Tabel1[[#This Row],[Plaats lokatie]],stadgem,4,0)</f>
        <v>Emmen</v>
      </c>
    </row>
    <row r="1085" spans="1:17" hidden="1" x14ac:dyDescent="0.25">
      <c r="A1085" t="s">
        <v>2475</v>
      </c>
      <c r="B1085" t="s">
        <v>2775</v>
      </c>
      <c r="C1085" t="s">
        <v>371</v>
      </c>
      <c r="D1085" t="s">
        <v>2305</v>
      </c>
      <c r="E1085" t="s">
        <v>373</v>
      </c>
      <c r="F1085" t="s">
        <v>373</v>
      </c>
      <c r="G1085" t="s">
        <v>588</v>
      </c>
      <c r="H1085" t="s">
        <v>589</v>
      </c>
      <c r="I1085" t="s">
        <v>376</v>
      </c>
      <c r="J1085" s="33">
        <v>0.998</v>
      </c>
      <c r="K1085" s="33">
        <v>948.1</v>
      </c>
      <c r="L1085">
        <v>15</v>
      </c>
      <c r="M1085">
        <v>1180385</v>
      </c>
      <c r="N1085" t="s">
        <v>1294</v>
      </c>
      <c r="O1085" t="s">
        <v>378</v>
      </c>
      <c r="P1085">
        <f>IF(Tabel1[[#This Row],[Beschikte productie per jaar '[MWh']]]&gt;14.25,1,0)</f>
        <v>1</v>
      </c>
      <c r="Q1085" s="2" t="str">
        <f>VLOOKUP(Tabel1[[#This Row],[Plaats lokatie]],stadgem,4,0)</f>
        <v>Emmen</v>
      </c>
    </row>
    <row r="1086" spans="1:17" hidden="1" x14ac:dyDescent="0.25">
      <c r="A1086" t="s">
        <v>2475</v>
      </c>
      <c r="B1086" t="s">
        <v>2776</v>
      </c>
      <c r="C1086" t="s">
        <v>371</v>
      </c>
      <c r="D1086" t="s">
        <v>2384</v>
      </c>
      <c r="E1086" t="s">
        <v>1759</v>
      </c>
      <c r="F1086" t="s">
        <v>2777</v>
      </c>
      <c r="G1086" t="s">
        <v>1500</v>
      </c>
      <c r="H1086" t="s">
        <v>393</v>
      </c>
      <c r="I1086" t="s">
        <v>376</v>
      </c>
      <c r="J1086" s="33">
        <v>1.62</v>
      </c>
      <c r="K1086" s="33">
        <v>1539</v>
      </c>
      <c r="L1086">
        <v>15</v>
      </c>
      <c r="M1086">
        <v>1777545</v>
      </c>
      <c r="N1086" t="s">
        <v>1294</v>
      </c>
      <c r="O1086" t="s">
        <v>1513</v>
      </c>
      <c r="P1086">
        <f>IF(Tabel1[[#This Row],[Beschikte productie per jaar '[MWh']]]&gt;14.25,1,0)</f>
        <v>1</v>
      </c>
      <c r="Q1086" s="2" t="str">
        <f>VLOOKUP(Tabel1[[#This Row],[Plaats lokatie]],stadgem,4,0)</f>
        <v>Emmen</v>
      </c>
    </row>
    <row r="1087" spans="1:17" hidden="1" x14ac:dyDescent="0.25">
      <c r="A1087" t="s">
        <v>2475</v>
      </c>
      <c r="B1087" t="s">
        <v>2778</v>
      </c>
      <c r="C1087" t="s">
        <v>371</v>
      </c>
      <c r="D1087" t="s">
        <v>2305</v>
      </c>
      <c r="E1087" t="s">
        <v>2779</v>
      </c>
      <c r="F1087" t="s">
        <v>2780</v>
      </c>
      <c r="G1087" t="s">
        <v>2781</v>
      </c>
      <c r="H1087" t="s">
        <v>577</v>
      </c>
      <c r="I1087" t="s">
        <v>376</v>
      </c>
      <c r="J1087" s="33">
        <v>2.1000000000000001E-2</v>
      </c>
      <c r="K1087" s="33">
        <v>19.95</v>
      </c>
      <c r="L1087">
        <v>15</v>
      </c>
      <c r="M1087">
        <v>24240</v>
      </c>
      <c r="N1087" t="s">
        <v>1294</v>
      </c>
      <c r="O1087" t="s">
        <v>378</v>
      </c>
      <c r="P1087">
        <f>IF(Tabel1[[#This Row],[Beschikte productie per jaar '[MWh']]]&gt;14.25,1,0)</f>
        <v>1</v>
      </c>
      <c r="Q1087" s="2" t="str">
        <f>VLOOKUP(Tabel1[[#This Row],[Plaats lokatie]],stadgem,4,0)</f>
        <v>Noordenveld</v>
      </c>
    </row>
    <row r="1088" spans="1:17" hidden="1" x14ac:dyDescent="0.25">
      <c r="A1088" t="s">
        <v>2782</v>
      </c>
      <c r="B1088" t="s">
        <v>2783</v>
      </c>
      <c r="C1088" t="s">
        <v>371</v>
      </c>
      <c r="D1088" t="s">
        <v>2784</v>
      </c>
      <c r="E1088" t="s">
        <v>373</v>
      </c>
      <c r="F1088" t="s">
        <v>373</v>
      </c>
      <c r="G1088" t="s">
        <v>2785</v>
      </c>
      <c r="H1088" t="s">
        <v>2786</v>
      </c>
      <c r="I1088" t="s">
        <v>376</v>
      </c>
      <c r="J1088" s="33">
        <v>0.18</v>
      </c>
      <c r="K1088" s="33">
        <v>171</v>
      </c>
      <c r="L1088">
        <v>15</v>
      </c>
      <c r="M1088">
        <v>194940</v>
      </c>
      <c r="N1088" t="s">
        <v>1294</v>
      </c>
      <c r="O1088" t="s">
        <v>1513</v>
      </c>
      <c r="P1088">
        <f>IF(Tabel1[[#This Row],[Beschikte productie per jaar '[MWh']]]&gt;14.25,1,0)</f>
        <v>1</v>
      </c>
      <c r="Q1088" s="2" t="str">
        <f>VLOOKUP(Tabel1[[#This Row],[Plaats lokatie]],stadgem,4,0)</f>
        <v>Westerveld</v>
      </c>
    </row>
    <row r="1089" spans="1:17" hidden="1" x14ac:dyDescent="0.25">
      <c r="A1089" t="s">
        <v>2782</v>
      </c>
      <c r="B1089" t="s">
        <v>2787</v>
      </c>
      <c r="C1089" t="s">
        <v>371</v>
      </c>
      <c r="D1089" t="s">
        <v>2784</v>
      </c>
      <c r="E1089" t="s">
        <v>2788</v>
      </c>
      <c r="F1089" t="s">
        <v>2789</v>
      </c>
      <c r="G1089" t="s">
        <v>2790</v>
      </c>
      <c r="H1089" t="s">
        <v>877</v>
      </c>
      <c r="I1089" t="s">
        <v>376</v>
      </c>
      <c r="J1089" s="33">
        <v>0.1147</v>
      </c>
      <c r="K1089" s="33">
        <v>108.96499999999999</v>
      </c>
      <c r="L1089">
        <v>15</v>
      </c>
      <c r="M1089">
        <v>122586</v>
      </c>
      <c r="N1089" t="s">
        <v>1294</v>
      </c>
      <c r="O1089" t="s">
        <v>1513</v>
      </c>
      <c r="P1089">
        <f>IF(Tabel1[[#This Row],[Beschikte productie per jaar '[MWh']]]&gt;14.25,1,0)</f>
        <v>1</v>
      </c>
      <c r="Q1089" s="2" t="str">
        <f>VLOOKUP(Tabel1[[#This Row],[Plaats lokatie]],stadgem,4,0)</f>
        <v>Borger-Odoorn</v>
      </c>
    </row>
    <row r="1090" spans="1:17" hidden="1" x14ac:dyDescent="0.25">
      <c r="A1090" t="s">
        <v>2782</v>
      </c>
      <c r="B1090" t="s">
        <v>2791</v>
      </c>
      <c r="C1090" t="s">
        <v>371</v>
      </c>
      <c r="D1090" t="s">
        <v>2784</v>
      </c>
      <c r="E1090" t="s">
        <v>373</v>
      </c>
      <c r="F1090" t="s">
        <v>373</v>
      </c>
      <c r="G1090" t="s">
        <v>1350</v>
      </c>
      <c r="H1090" t="s">
        <v>1351</v>
      </c>
      <c r="I1090" t="s">
        <v>376</v>
      </c>
      <c r="J1090" s="33">
        <v>0.17299999999999999</v>
      </c>
      <c r="K1090" s="33">
        <v>164.35</v>
      </c>
      <c r="L1090">
        <v>15</v>
      </c>
      <c r="M1090">
        <v>187359</v>
      </c>
      <c r="N1090" t="s">
        <v>1294</v>
      </c>
      <c r="O1090" t="s">
        <v>378</v>
      </c>
      <c r="P1090">
        <f>IF(Tabel1[[#This Row],[Beschikte productie per jaar '[MWh']]]&gt;14.25,1,0)</f>
        <v>1</v>
      </c>
      <c r="Q1090" s="2" t="str">
        <f>VLOOKUP(Tabel1[[#This Row],[Plaats lokatie]],stadgem,4,0)</f>
        <v>Aa en Hunze</v>
      </c>
    </row>
    <row r="1091" spans="1:17" hidden="1" x14ac:dyDescent="0.25">
      <c r="A1091" t="s">
        <v>2782</v>
      </c>
      <c r="B1091" t="s">
        <v>14</v>
      </c>
      <c r="C1091" t="s">
        <v>371</v>
      </c>
      <c r="D1091" t="s">
        <v>2792</v>
      </c>
      <c r="E1091" t="s">
        <v>2793</v>
      </c>
      <c r="F1091" t="s">
        <v>2794</v>
      </c>
      <c r="G1091" t="s">
        <v>1500</v>
      </c>
      <c r="H1091" t="s">
        <v>401</v>
      </c>
      <c r="I1091" t="s">
        <v>376</v>
      </c>
      <c r="J1091" s="33">
        <v>21.13588</v>
      </c>
      <c r="K1091" s="33">
        <v>20079.085999999999</v>
      </c>
      <c r="L1091">
        <v>15</v>
      </c>
      <c r="M1091">
        <v>19577109</v>
      </c>
      <c r="N1091" t="s">
        <v>1501</v>
      </c>
      <c r="O1091" t="s">
        <v>1513</v>
      </c>
      <c r="P1091">
        <f>IF(Tabel1[[#This Row],[Beschikte productie per jaar '[MWh']]]&gt;14.25,1,0)</f>
        <v>1</v>
      </c>
      <c r="Q1091" s="2" t="str">
        <f>VLOOKUP(Tabel1[[#This Row],[Plaats lokatie]],stadgem,4,0)</f>
        <v>Assen</v>
      </c>
    </row>
    <row r="1092" spans="1:17" hidden="1" x14ac:dyDescent="0.25">
      <c r="A1092" t="s">
        <v>2782</v>
      </c>
      <c r="B1092" t="s">
        <v>2795</v>
      </c>
      <c r="C1092" t="s">
        <v>371</v>
      </c>
      <c r="D1092" t="s">
        <v>2784</v>
      </c>
      <c r="E1092" t="s">
        <v>2545</v>
      </c>
      <c r="F1092" t="s">
        <v>2796</v>
      </c>
      <c r="G1092" t="s">
        <v>1870</v>
      </c>
      <c r="H1092" t="s">
        <v>401</v>
      </c>
      <c r="I1092" t="s">
        <v>376</v>
      </c>
      <c r="J1092" s="33">
        <v>0.16002</v>
      </c>
      <c r="K1092" s="33">
        <v>152.01899999999998</v>
      </c>
      <c r="L1092">
        <v>15</v>
      </c>
      <c r="M1092">
        <v>171022</v>
      </c>
      <c r="N1092" t="s">
        <v>1294</v>
      </c>
      <c r="O1092" t="s">
        <v>1513</v>
      </c>
      <c r="P1092">
        <f>IF(Tabel1[[#This Row],[Beschikte productie per jaar '[MWh']]]&gt;14.25,1,0)</f>
        <v>1</v>
      </c>
      <c r="Q1092" s="2" t="str">
        <f>VLOOKUP(Tabel1[[#This Row],[Plaats lokatie]],stadgem,4,0)</f>
        <v>Assen</v>
      </c>
    </row>
    <row r="1093" spans="1:17" hidden="1" x14ac:dyDescent="0.25">
      <c r="A1093" t="s">
        <v>2782</v>
      </c>
      <c r="B1093" t="s">
        <v>2797</v>
      </c>
      <c r="C1093" t="s">
        <v>371</v>
      </c>
      <c r="D1093" t="s">
        <v>2784</v>
      </c>
      <c r="E1093" t="s">
        <v>2142</v>
      </c>
      <c r="F1093" t="s">
        <v>2798</v>
      </c>
      <c r="G1093" t="s">
        <v>2799</v>
      </c>
      <c r="H1093" t="s">
        <v>972</v>
      </c>
      <c r="I1093" t="s">
        <v>376</v>
      </c>
      <c r="J1093" s="33">
        <v>0.16</v>
      </c>
      <c r="K1093" s="33">
        <v>152</v>
      </c>
      <c r="L1093">
        <v>15</v>
      </c>
      <c r="M1093">
        <v>159600</v>
      </c>
      <c r="N1093" t="s">
        <v>1294</v>
      </c>
      <c r="O1093" t="s">
        <v>1513</v>
      </c>
      <c r="P1093">
        <f>IF(Tabel1[[#This Row],[Beschikte productie per jaar '[MWh']]]&gt;14.25,1,0)</f>
        <v>1</v>
      </c>
      <c r="Q1093" s="2" t="str">
        <f>VLOOKUP(Tabel1[[#This Row],[Plaats lokatie]],stadgem,4,0)</f>
        <v>Borger-Odoorn</v>
      </c>
    </row>
    <row r="1094" spans="1:17" hidden="1" x14ac:dyDescent="0.25">
      <c r="A1094" t="s">
        <v>2782</v>
      </c>
      <c r="B1094" t="s">
        <v>2800</v>
      </c>
      <c r="C1094" t="s">
        <v>371</v>
      </c>
      <c r="D1094" t="s">
        <v>2784</v>
      </c>
      <c r="E1094" t="s">
        <v>2801</v>
      </c>
      <c r="F1094" t="s">
        <v>2802</v>
      </c>
      <c r="G1094" t="s">
        <v>2803</v>
      </c>
      <c r="H1094" t="s">
        <v>384</v>
      </c>
      <c r="I1094" t="s">
        <v>376</v>
      </c>
      <c r="J1094" s="33">
        <v>0.13500000000000001</v>
      </c>
      <c r="K1094" s="33">
        <v>128.25</v>
      </c>
      <c r="L1094">
        <v>15</v>
      </c>
      <c r="M1094">
        <v>146205</v>
      </c>
      <c r="N1094" t="s">
        <v>1294</v>
      </c>
      <c r="O1094" t="s">
        <v>1513</v>
      </c>
      <c r="P1094">
        <f>IF(Tabel1[[#This Row],[Beschikte productie per jaar '[MWh']]]&gt;14.25,1,0)</f>
        <v>1</v>
      </c>
      <c r="Q1094" s="2" t="str">
        <f>VLOOKUP(Tabel1[[#This Row],[Plaats lokatie]],stadgem,4,0)</f>
        <v>Hoogeveen</v>
      </c>
    </row>
    <row r="1095" spans="1:17" x14ac:dyDescent="0.25">
      <c r="A1095" t="s">
        <v>2782</v>
      </c>
      <c r="B1095" t="s">
        <v>2804</v>
      </c>
      <c r="C1095" t="s">
        <v>371</v>
      </c>
      <c r="D1095" t="s">
        <v>2784</v>
      </c>
      <c r="E1095" t="s">
        <v>2805</v>
      </c>
      <c r="F1095" t="s">
        <v>2806</v>
      </c>
      <c r="G1095" t="s">
        <v>2807</v>
      </c>
      <c r="H1095" t="s">
        <v>454</v>
      </c>
      <c r="I1095" t="s">
        <v>376</v>
      </c>
      <c r="J1095" s="33">
        <v>0.48120000000000002</v>
      </c>
      <c r="K1095" s="33">
        <v>457.14000000000004</v>
      </c>
      <c r="L1095">
        <v>15</v>
      </c>
      <c r="M1095">
        <v>521140</v>
      </c>
      <c r="N1095" t="s">
        <v>1294</v>
      </c>
      <c r="O1095" t="s">
        <v>1513</v>
      </c>
      <c r="P1095">
        <f>IF(Tabel1[[#This Row],[Beschikte productie per jaar '[MWh']]]&gt;14.25,1,0)</f>
        <v>1</v>
      </c>
      <c r="Q1095" s="2" t="str">
        <f>VLOOKUP(Tabel1[[#This Row],[Plaats lokatie]],stadgem,4,0)</f>
        <v>Tynaarlo</v>
      </c>
    </row>
    <row r="1096" spans="1:17" hidden="1" x14ac:dyDescent="0.25">
      <c r="A1096" t="s">
        <v>2782</v>
      </c>
      <c r="B1096" t="s">
        <v>2808</v>
      </c>
      <c r="C1096" t="s">
        <v>371</v>
      </c>
      <c r="D1096" t="s">
        <v>2784</v>
      </c>
      <c r="E1096" t="s">
        <v>373</v>
      </c>
      <c r="F1096" t="s">
        <v>373</v>
      </c>
      <c r="G1096" t="s">
        <v>1448</v>
      </c>
      <c r="H1096" t="s">
        <v>1449</v>
      </c>
      <c r="I1096" t="s">
        <v>376</v>
      </c>
      <c r="J1096" s="33">
        <v>0.3</v>
      </c>
      <c r="K1096" s="33">
        <v>285</v>
      </c>
      <c r="L1096">
        <v>15</v>
      </c>
      <c r="M1096">
        <v>316350</v>
      </c>
      <c r="N1096" t="s">
        <v>1294</v>
      </c>
      <c r="O1096" t="s">
        <v>1513</v>
      </c>
      <c r="P1096">
        <f>IF(Tabel1[[#This Row],[Beschikte productie per jaar '[MWh']]]&gt;14.25,1,0)</f>
        <v>1</v>
      </c>
      <c r="Q1096" s="2" t="str">
        <f>VLOOKUP(Tabel1[[#This Row],[Plaats lokatie]],stadgem,4,0)</f>
        <v>Hoogeveen</v>
      </c>
    </row>
    <row r="1097" spans="1:17" hidden="1" x14ac:dyDescent="0.25">
      <c r="A1097" t="s">
        <v>2782</v>
      </c>
      <c r="B1097" t="s">
        <v>95</v>
      </c>
      <c r="C1097" t="s">
        <v>371</v>
      </c>
      <c r="D1097" t="s">
        <v>2792</v>
      </c>
      <c r="E1097" t="s">
        <v>1759</v>
      </c>
      <c r="F1097" t="s">
        <v>2643</v>
      </c>
      <c r="G1097" t="s">
        <v>1500</v>
      </c>
      <c r="H1097" t="s">
        <v>384</v>
      </c>
      <c r="I1097" t="s">
        <v>376</v>
      </c>
      <c r="J1097" s="33">
        <v>35.371000000000002</v>
      </c>
      <c r="K1097" s="33">
        <v>33602.449999999997</v>
      </c>
      <c r="L1097">
        <v>15</v>
      </c>
      <c r="M1097">
        <v>32258352</v>
      </c>
      <c r="N1097" t="s">
        <v>1501</v>
      </c>
      <c r="O1097" t="s">
        <v>1513</v>
      </c>
      <c r="P1097">
        <f>IF(Tabel1[[#This Row],[Beschikte productie per jaar '[MWh']]]&gt;14.25,1,0)</f>
        <v>1</v>
      </c>
      <c r="Q1097" s="2" t="str">
        <f>VLOOKUP(Tabel1[[#This Row],[Plaats lokatie]],stadgem,4,0)</f>
        <v>Hoogeveen</v>
      </c>
    </row>
    <row r="1098" spans="1:17" hidden="1" x14ac:dyDescent="0.25">
      <c r="A1098" t="s">
        <v>2782</v>
      </c>
      <c r="B1098" t="s">
        <v>2809</v>
      </c>
      <c r="C1098" t="s">
        <v>371</v>
      </c>
      <c r="D1098" t="s">
        <v>2784</v>
      </c>
      <c r="E1098" t="s">
        <v>373</v>
      </c>
      <c r="F1098" t="s">
        <v>373</v>
      </c>
      <c r="G1098" t="s">
        <v>456</v>
      </c>
      <c r="H1098" t="s">
        <v>457</v>
      </c>
      <c r="I1098" t="s">
        <v>376</v>
      </c>
      <c r="J1098" s="33">
        <v>5.7000000000000002E-2</v>
      </c>
      <c r="K1098" s="33">
        <v>54.15</v>
      </c>
      <c r="L1098">
        <v>15</v>
      </c>
      <c r="M1098">
        <v>61731</v>
      </c>
      <c r="N1098" t="s">
        <v>1294</v>
      </c>
      <c r="O1098" t="s">
        <v>1513</v>
      </c>
      <c r="P1098">
        <f>IF(Tabel1[[#This Row],[Beschikte productie per jaar '[MWh']]]&gt;14.25,1,0)</f>
        <v>1</v>
      </c>
      <c r="Q1098" s="2" t="str">
        <f>VLOOKUP(Tabel1[[#This Row],[Plaats lokatie]],stadgem,4,0)</f>
        <v>Hoogeveen</v>
      </c>
    </row>
    <row r="1099" spans="1:17" hidden="1" x14ac:dyDescent="0.25">
      <c r="A1099" t="s">
        <v>2782</v>
      </c>
      <c r="B1099" t="s">
        <v>2810</v>
      </c>
      <c r="C1099" t="s">
        <v>371</v>
      </c>
      <c r="D1099" t="s">
        <v>2784</v>
      </c>
      <c r="E1099" t="s">
        <v>373</v>
      </c>
      <c r="F1099" t="s">
        <v>373</v>
      </c>
      <c r="G1099" t="s">
        <v>471</v>
      </c>
      <c r="H1099" t="s">
        <v>472</v>
      </c>
      <c r="I1099" t="s">
        <v>376</v>
      </c>
      <c r="J1099" s="33">
        <v>0.2</v>
      </c>
      <c r="K1099" s="33">
        <v>190</v>
      </c>
      <c r="L1099">
        <v>15</v>
      </c>
      <c r="M1099">
        <v>216600</v>
      </c>
      <c r="N1099" t="s">
        <v>1294</v>
      </c>
      <c r="O1099" t="s">
        <v>1513</v>
      </c>
      <c r="P1099">
        <f>IF(Tabel1[[#This Row],[Beschikte productie per jaar '[MWh']]]&gt;14.25,1,0)</f>
        <v>1</v>
      </c>
      <c r="Q1099" s="2" t="str">
        <f>VLOOKUP(Tabel1[[#This Row],[Plaats lokatie]],stadgem,4,0)</f>
        <v>Coevorden</v>
      </c>
    </row>
    <row r="1100" spans="1:17" x14ac:dyDescent="0.25">
      <c r="A1100" t="s">
        <v>2782</v>
      </c>
      <c r="B1100" t="s">
        <v>2811</v>
      </c>
      <c r="C1100" t="s">
        <v>371</v>
      </c>
      <c r="D1100" t="s">
        <v>2784</v>
      </c>
      <c r="E1100" t="s">
        <v>2812</v>
      </c>
      <c r="F1100" t="s">
        <v>2813</v>
      </c>
      <c r="G1100" t="s">
        <v>2814</v>
      </c>
      <c r="H1100" t="s">
        <v>568</v>
      </c>
      <c r="I1100" t="s">
        <v>376</v>
      </c>
      <c r="J1100" s="33">
        <v>0.17499999999999999</v>
      </c>
      <c r="K1100" s="33">
        <v>166.25</v>
      </c>
      <c r="L1100">
        <v>15</v>
      </c>
      <c r="M1100">
        <v>187032</v>
      </c>
      <c r="N1100" t="s">
        <v>1294</v>
      </c>
      <c r="O1100" t="s">
        <v>1513</v>
      </c>
      <c r="P1100">
        <f>IF(Tabel1[[#This Row],[Beschikte productie per jaar '[MWh']]]&gt;14.25,1,0)</f>
        <v>1</v>
      </c>
      <c r="Q1100" s="2" t="str">
        <f>VLOOKUP(Tabel1[[#This Row],[Plaats lokatie]],stadgem,4,0)</f>
        <v>Tynaarlo</v>
      </c>
    </row>
    <row r="1101" spans="1:17" x14ac:dyDescent="0.25">
      <c r="A1101" t="s">
        <v>2782</v>
      </c>
      <c r="B1101" t="s">
        <v>2815</v>
      </c>
      <c r="C1101" t="s">
        <v>371</v>
      </c>
      <c r="D1101" t="s">
        <v>2784</v>
      </c>
      <c r="E1101" t="s">
        <v>373</v>
      </c>
      <c r="F1101" t="s">
        <v>373</v>
      </c>
      <c r="G1101" t="s">
        <v>1490</v>
      </c>
      <c r="H1101" t="s">
        <v>1491</v>
      </c>
      <c r="I1101" t="s">
        <v>376</v>
      </c>
      <c r="J1101" s="33">
        <v>0.14000000000000001</v>
      </c>
      <c r="K1101" s="33">
        <v>133</v>
      </c>
      <c r="L1101">
        <v>15</v>
      </c>
      <c r="M1101">
        <v>149625</v>
      </c>
      <c r="N1101" t="s">
        <v>1294</v>
      </c>
      <c r="O1101" t="s">
        <v>1513</v>
      </c>
      <c r="P1101">
        <f>IF(Tabel1[[#This Row],[Beschikte productie per jaar '[MWh']]]&gt;14.25,1,0)</f>
        <v>1</v>
      </c>
      <c r="Q1101" s="2" t="str">
        <f>VLOOKUP(Tabel1[[#This Row],[Plaats lokatie]],stadgem,4,0)</f>
        <v>Tynaarlo</v>
      </c>
    </row>
    <row r="1102" spans="1:17" hidden="1" x14ac:dyDescent="0.25">
      <c r="A1102" t="s">
        <v>2782</v>
      </c>
      <c r="B1102" t="s">
        <v>2816</v>
      </c>
      <c r="C1102" t="s">
        <v>371</v>
      </c>
      <c r="D1102" t="s">
        <v>2784</v>
      </c>
      <c r="E1102" t="s">
        <v>1525</v>
      </c>
      <c r="F1102" t="s">
        <v>2817</v>
      </c>
      <c r="G1102" t="s">
        <v>2818</v>
      </c>
      <c r="H1102" t="s">
        <v>401</v>
      </c>
      <c r="I1102" t="s">
        <v>376</v>
      </c>
      <c r="J1102" s="33">
        <v>0.42099999999999999</v>
      </c>
      <c r="K1102" s="33">
        <v>399.95</v>
      </c>
      <c r="L1102">
        <v>15</v>
      </c>
      <c r="M1102">
        <v>455943</v>
      </c>
      <c r="N1102" t="s">
        <v>1294</v>
      </c>
      <c r="O1102" t="s">
        <v>1513</v>
      </c>
      <c r="P1102">
        <f>IF(Tabel1[[#This Row],[Beschikte productie per jaar '[MWh']]]&gt;14.25,1,0)</f>
        <v>1</v>
      </c>
      <c r="Q1102" s="2" t="str">
        <f>VLOOKUP(Tabel1[[#This Row],[Plaats lokatie]],stadgem,4,0)</f>
        <v>Assen</v>
      </c>
    </row>
    <row r="1103" spans="1:17" hidden="1" x14ac:dyDescent="0.25">
      <c r="A1103" t="s">
        <v>2782</v>
      </c>
      <c r="B1103" t="s">
        <v>2819</v>
      </c>
      <c r="C1103" t="s">
        <v>371</v>
      </c>
      <c r="D1103" t="s">
        <v>2820</v>
      </c>
      <c r="E1103" t="s">
        <v>373</v>
      </c>
      <c r="F1103" t="s">
        <v>373</v>
      </c>
      <c r="G1103" t="s">
        <v>427</v>
      </c>
      <c r="H1103" t="s">
        <v>428</v>
      </c>
      <c r="I1103" t="s">
        <v>376</v>
      </c>
      <c r="J1103" s="33">
        <v>1.3</v>
      </c>
      <c r="K1103" s="33">
        <v>1235</v>
      </c>
      <c r="L1103">
        <v>15</v>
      </c>
      <c r="M1103">
        <v>1296750</v>
      </c>
      <c r="N1103" t="s">
        <v>1294</v>
      </c>
      <c r="O1103" t="s">
        <v>1513</v>
      </c>
      <c r="P1103">
        <f>IF(Tabel1[[#This Row],[Beschikte productie per jaar '[MWh']]]&gt;14.25,1,0)</f>
        <v>1</v>
      </c>
      <c r="Q1103" s="2" t="str">
        <f>VLOOKUP(Tabel1[[#This Row],[Plaats lokatie]],stadgem,4,0)</f>
        <v>Emmen</v>
      </c>
    </row>
    <row r="1104" spans="1:17" hidden="1" x14ac:dyDescent="0.25">
      <c r="A1104" t="s">
        <v>2782</v>
      </c>
      <c r="B1104" t="s">
        <v>2821</v>
      </c>
      <c r="C1104" t="s">
        <v>371</v>
      </c>
      <c r="D1104" t="s">
        <v>2784</v>
      </c>
      <c r="E1104" t="s">
        <v>2822</v>
      </c>
      <c r="F1104" t="s">
        <v>2823</v>
      </c>
      <c r="G1104" t="s">
        <v>2824</v>
      </c>
      <c r="H1104" t="s">
        <v>437</v>
      </c>
      <c r="I1104" t="s">
        <v>376</v>
      </c>
      <c r="J1104" s="33">
        <v>0.17599999999999999</v>
      </c>
      <c r="K1104" s="33">
        <v>167.2</v>
      </c>
      <c r="L1104">
        <v>15</v>
      </c>
      <c r="M1104">
        <v>190608</v>
      </c>
      <c r="N1104" t="s">
        <v>1294</v>
      </c>
      <c r="O1104" t="s">
        <v>1513</v>
      </c>
      <c r="P1104">
        <f>IF(Tabel1[[#This Row],[Beschikte productie per jaar '[MWh']]]&gt;14.25,1,0)</f>
        <v>1</v>
      </c>
      <c r="Q1104" s="2" t="str">
        <f>VLOOKUP(Tabel1[[#This Row],[Plaats lokatie]],stadgem,4,0)</f>
        <v>Noordenveld</v>
      </c>
    </row>
    <row r="1105" spans="1:17" hidden="1" x14ac:dyDescent="0.25">
      <c r="A1105" t="s">
        <v>2782</v>
      </c>
      <c r="B1105" t="s">
        <v>2825</v>
      </c>
      <c r="C1105" t="s">
        <v>371</v>
      </c>
      <c r="D1105" t="s">
        <v>2784</v>
      </c>
      <c r="E1105" t="s">
        <v>2826</v>
      </c>
      <c r="F1105" t="s">
        <v>2827</v>
      </c>
      <c r="G1105" t="s">
        <v>2828</v>
      </c>
      <c r="H1105" t="s">
        <v>428</v>
      </c>
      <c r="I1105" t="s">
        <v>376</v>
      </c>
      <c r="J1105" s="33">
        <v>0.19500000000000001</v>
      </c>
      <c r="K1105" s="33">
        <v>185.25</v>
      </c>
      <c r="L1105">
        <v>15</v>
      </c>
      <c r="M1105">
        <v>211185</v>
      </c>
      <c r="N1105" t="s">
        <v>1294</v>
      </c>
      <c r="O1105" t="s">
        <v>1513</v>
      </c>
      <c r="P1105">
        <f>IF(Tabel1[[#This Row],[Beschikte productie per jaar '[MWh']]]&gt;14.25,1,0)</f>
        <v>1</v>
      </c>
      <c r="Q1105" s="2" t="str">
        <f>VLOOKUP(Tabel1[[#This Row],[Plaats lokatie]],stadgem,4,0)</f>
        <v>Emmen</v>
      </c>
    </row>
    <row r="1106" spans="1:17" hidden="1" x14ac:dyDescent="0.25">
      <c r="A1106" t="s">
        <v>2782</v>
      </c>
      <c r="B1106" t="s">
        <v>2829</v>
      </c>
      <c r="C1106" t="s">
        <v>371</v>
      </c>
      <c r="D1106" t="s">
        <v>2784</v>
      </c>
      <c r="E1106" t="s">
        <v>2830</v>
      </c>
      <c r="F1106" t="s">
        <v>2831</v>
      </c>
      <c r="G1106" t="s">
        <v>1298</v>
      </c>
      <c r="H1106" t="s">
        <v>397</v>
      </c>
      <c r="I1106" t="s">
        <v>376</v>
      </c>
      <c r="J1106" s="33">
        <v>0.53764699999999999</v>
      </c>
      <c r="K1106" s="33">
        <v>510.76500000000004</v>
      </c>
      <c r="L1106">
        <v>15</v>
      </c>
      <c r="M1106">
        <v>574611</v>
      </c>
      <c r="N1106" t="s">
        <v>1294</v>
      </c>
      <c r="O1106" t="s">
        <v>1513</v>
      </c>
      <c r="P1106">
        <f>IF(Tabel1[[#This Row],[Beschikte productie per jaar '[MWh']]]&gt;14.25,1,0)</f>
        <v>1</v>
      </c>
      <c r="Q1106" s="2" t="str">
        <f>VLOOKUP(Tabel1[[#This Row],[Plaats lokatie]],stadgem,4,0)</f>
        <v>Meppel</v>
      </c>
    </row>
    <row r="1107" spans="1:17" hidden="1" x14ac:dyDescent="0.25">
      <c r="A1107" t="s">
        <v>2782</v>
      </c>
      <c r="B1107" t="s">
        <v>2832</v>
      </c>
      <c r="C1107" t="s">
        <v>371</v>
      </c>
      <c r="D1107" t="s">
        <v>2784</v>
      </c>
      <c r="E1107" t="s">
        <v>2833</v>
      </c>
      <c r="F1107" t="s">
        <v>2834</v>
      </c>
      <c r="G1107" t="s">
        <v>2835</v>
      </c>
      <c r="H1107" t="s">
        <v>401</v>
      </c>
      <c r="I1107" t="s">
        <v>376</v>
      </c>
      <c r="J1107" s="33">
        <v>0.12</v>
      </c>
      <c r="K1107" s="33">
        <v>114</v>
      </c>
      <c r="L1107">
        <v>15</v>
      </c>
      <c r="M1107">
        <v>111150</v>
      </c>
      <c r="N1107" t="s">
        <v>1294</v>
      </c>
      <c r="O1107" t="s">
        <v>1513</v>
      </c>
      <c r="P1107">
        <f>IF(Tabel1[[#This Row],[Beschikte productie per jaar '[MWh']]]&gt;14.25,1,0)</f>
        <v>1</v>
      </c>
      <c r="Q1107" s="2" t="str">
        <f>VLOOKUP(Tabel1[[#This Row],[Plaats lokatie]],stadgem,4,0)</f>
        <v>Assen</v>
      </c>
    </row>
    <row r="1108" spans="1:17" hidden="1" x14ac:dyDescent="0.25">
      <c r="A1108" t="s">
        <v>2782</v>
      </c>
      <c r="B1108" t="s">
        <v>2836</v>
      </c>
      <c r="C1108" t="s">
        <v>371</v>
      </c>
      <c r="D1108" t="s">
        <v>2784</v>
      </c>
      <c r="E1108" t="s">
        <v>2639</v>
      </c>
      <c r="F1108" t="s">
        <v>2837</v>
      </c>
      <c r="G1108" t="s">
        <v>2838</v>
      </c>
      <c r="H1108" t="s">
        <v>657</v>
      </c>
      <c r="I1108" t="s">
        <v>376</v>
      </c>
      <c r="J1108" s="33">
        <v>0.52600000000000002</v>
      </c>
      <c r="K1108" s="33">
        <v>499.7</v>
      </c>
      <c r="L1108">
        <v>15</v>
      </c>
      <c r="M1108">
        <v>562163</v>
      </c>
      <c r="N1108" t="s">
        <v>1294</v>
      </c>
      <c r="O1108" t="s">
        <v>1513</v>
      </c>
      <c r="P1108">
        <f>IF(Tabel1[[#This Row],[Beschikte productie per jaar '[MWh']]]&gt;14.25,1,0)</f>
        <v>1</v>
      </c>
      <c r="Q1108" s="2" t="str">
        <f>VLOOKUP(Tabel1[[#This Row],[Plaats lokatie]],stadgem,4,0)</f>
        <v>Westerveld</v>
      </c>
    </row>
    <row r="1109" spans="1:17" hidden="1" x14ac:dyDescent="0.25">
      <c r="A1109" t="s">
        <v>2782</v>
      </c>
      <c r="B1109" t="s">
        <v>2839</v>
      </c>
      <c r="C1109" t="s">
        <v>371</v>
      </c>
      <c r="D1109" t="s">
        <v>2784</v>
      </c>
      <c r="E1109" t="s">
        <v>373</v>
      </c>
      <c r="F1109" t="s">
        <v>373</v>
      </c>
      <c r="G1109" t="s">
        <v>919</v>
      </c>
      <c r="H1109" t="s">
        <v>389</v>
      </c>
      <c r="I1109" t="s">
        <v>376</v>
      </c>
      <c r="J1109" s="33">
        <v>0.14360500000000001</v>
      </c>
      <c r="K1109" s="33">
        <v>136.42500000000001</v>
      </c>
      <c r="L1109">
        <v>15</v>
      </c>
      <c r="M1109">
        <v>153479</v>
      </c>
      <c r="N1109" t="s">
        <v>1294</v>
      </c>
      <c r="O1109" t="s">
        <v>1513</v>
      </c>
      <c r="P1109">
        <f>IF(Tabel1[[#This Row],[Beschikte productie per jaar '[MWh']]]&gt;14.25,1,0)</f>
        <v>1</v>
      </c>
      <c r="Q1109" s="2" t="str">
        <f>VLOOKUP(Tabel1[[#This Row],[Plaats lokatie]],stadgem,4,0)</f>
        <v>Emmen</v>
      </c>
    </row>
    <row r="1110" spans="1:17" hidden="1" x14ac:dyDescent="0.25">
      <c r="A1110" t="s">
        <v>2782</v>
      </c>
      <c r="B1110" t="s">
        <v>2840</v>
      </c>
      <c r="C1110" t="s">
        <v>371</v>
      </c>
      <c r="D1110" t="s">
        <v>2820</v>
      </c>
      <c r="E1110" t="s">
        <v>2841</v>
      </c>
      <c r="F1110" t="s">
        <v>1253</v>
      </c>
      <c r="G1110" t="s">
        <v>1254</v>
      </c>
      <c r="H1110" t="s">
        <v>384</v>
      </c>
      <c r="I1110" t="s">
        <v>376</v>
      </c>
      <c r="J1110" s="33">
        <v>1.2</v>
      </c>
      <c r="K1110" s="33">
        <v>1140</v>
      </c>
      <c r="L1110">
        <v>15</v>
      </c>
      <c r="M1110">
        <v>1162800</v>
      </c>
      <c r="N1110" t="s">
        <v>1294</v>
      </c>
      <c r="O1110" t="s">
        <v>1513</v>
      </c>
      <c r="P1110">
        <f>IF(Tabel1[[#This Row],[Beschikte productie per jaar '[MWh']]]&gt;14.25,1,0)</f>
        <v>1</v>
      </c>
      <c r="Q1110" s="2" t="str">
        <f>VLOOKUP(Tabel1[[#This Row],[Plaats lokatie]],stadgem,4,0)</f>
        <v>Hoogeveen</v>
      </c>
    </row>
    <row r="1111" spans="1:17" hidden="1" x14ac:dyDescent="0.25">
      <c r="A1111" t="s">
        <v>2782</v>
      </c>
      <c r="B1111" t="s">
        <v>2842</v>
      </c>
      <c r="C1111" t="s">
        <v>371</v>
      </c>
      <c r="D1111" t="s">
        <v>2784</v>
      </c>
      <c r="E1111" t="s">
        <v>2843</v>
      </c>
      <c r="F1111" t="s">
        <v>2844</v>
      </c>
      <c r="G1111" t="s">
        <v>2845</v>
      </c>
      <c r="H1111" t="s">
        <v>389</v>
      </c>
      <c r="I1111" t="s">
        <v>376</v>
      </c>
      <c r="J1111" s="33">
        <v>0.182</v>
      </c>
      <c r="K1111" s="33">
        <v>172.9</v>
      </c>
      <c r="L1111">
        <v>15</v>
      </c>
      <c r="M1111">
        <v>197106</v>
      </c>
      <c r="N1111" t="s">
        <v>1294</v>
      </c>
      <c r="O1111" t="s">
        <v>1513</v>
      </c>
      <c r="P1111">
        <f>IF(Tabel1[[#This Row],[Beschikte productie per jaar '[MWh']]]&gt;14.25,1,0)</f>
        <v>1</v>
      </c>
      <c r="Q1111" s="2" t="str">
        <f>VLOOKUP(Tabel1[[#This Row],[Plaats lokatie]],stadgem,4,0)</f>
        <v>Emmen</v>
      </c>
    </row>
    <row r="1112" spans="1:17" hidden="1" x14ac:dyDescent="0.25">
      <c r="A1112" t="s">
        <v>2782</v>
      </c>
      <c r="B1112" t="s">
        <v>2846</v>
      </c>
      <c r="C1112" t="s">
        <v>371</v>
      </c>
      <c r="D1112" t="s">
        <v>2792</v>
      </c>
      <c r="E1112" t="s">
        <v>2847</v>
      </c>
      <c r="F1112" t="s">
        <v>47</v>
      </c>
      <c r="G1112" t="s">
        <v>1500</v>
      </c>
      <c r="H1112" t="s">
        <v>469</v>
      </c>
      <c r="I1112" t="s">
        <v>376</v>
      </c>
      <c r="J1112" s="33">
        <v>24.712</v>
      </c>
      <c r="K1112" s="33">
        <v>23476.400000000001</v>
      </c>
      <c r="L1112">
        <v>15</v>
      </c>
      <c r="M1112">
        <v>22537344</v>
      </c>
      <c r="N1112" t="s">
        <v>1501</v>
      </c>
      <c r="O1112" t="s">
        <v>1513</v>
      </c>
      <c r="P1112">
        <f>IF(Tabel1[[#This Row],[Beschikte productie per jaar '[MWh']]]&gt;14.25,1,0)</f>
        <v>1</v>
      </c>
      <c r="Q1112" s="2" t="str">
        <f>VLOOKUP(Tabel1[[#This Row],[Plaats lokatie]],stadgem,4,0)</f>
        <v>Coevorden</v>
      </c>
    </row>
    <row r="1113" spans="1:17" x14ac:dyDescent="0.25">
      <c r="A1113" t="s">
        <v>2782</v>
      </c>
      <c r="B1113" t="s">
        <v>2848</v>
      </c>
      <c r="C1113" t="s">
        <v>371</v>
      </c>
      <c r="D1113" t="s">
        <v>2784</v>
      </c>
      <c r="E1113" t="s">
        <v>373</v>
      </c>
      <c r="F1113" t="s">
        <v>373</v>
      </c>
      <c r="G1113" t="s">
        <v>1021</v>
      </c>
      <c r="H1113" t="s">
        <v>1022</v>
      </c>
      <c r="I1113" t="s">
        <v>376</v>
      </c>
      <c r="J1113" s="33">
        <v>0.54400000000000004</v>
      </c>
      <c r="K1113" s="33">
        <v>516.79999999999995</v>
      </c>
      <c r="L1113">
        <v>15</v>
      </c>
      <c r="M1113">
        <v>589152</v>
      </c>
      <c r="N1113" t="s">
        <v>1294</v>
      </c>
      <c r="O1113" t="s">
        <v>1513</v>
      </c>
      <c r="P1113">
        <f>IF(Tabel1[[#This Row],[Beschikte productie per jaar '[MWh']]]&gt;14.25,1,0)</f>
        <v>1</v>
      </c>
      <c r="Q1113" s="2" t="str">
        <f>VLOOKUP(Tabel1[[#This Row],[Plaats lokatie]],stadgem,4,0)</f>
        <v>Tynaarlo</v>
      </c>
    </row>
    <row r="1114" spans="1:17" hidden="1" x14ac:dyDescent="0.25">
      <c r="A1114" t="s">
        <v>2782</v>
      </c>
      <c r="B1114" t="s">
        <v>2849</v>
      </c>
      <c r="C1114" t="s">
        <v>371</v>
      </c>
      <c r="D1114" t="s">
        <v>2784</v>
      </c>
      <c r="E1114" t="s">
        <v>373</v>
      </c>
      <c r="F1114" t="s">
        <v>373</v>
      </c>
      <c r="G1114" t="s">
        <v>1134</v>
      </c>
      <c r="H1114" t="s">
        <v>1135</v>
      </c>
      <c r="I1114" t="s">
        <v>376</v>
      </c>
      <c r="J1114" s="33">
        <v>9.4500000000000001E-2</v>
      </c>
      <c r="K1114" s="33">
        <v>89.775000000000006</v>
      </c>
      <c r="L1114">
        <v>15</v>
      </c>
      <c r="M1114">
        <v>102344</v>
      </c>
      <c r="N1114" t="s">
        <v>1294</v>
      </c>
      <c r="O1114" t="s">
        <v>1513</v>
      </c>
      <c r="P1114">
        <f>IF(Tabel1[[#This Row],[Beschikte productie per jaar '[MWh']]]&gt;14.25,1,0)</f>
        <v>1</v>
      </c>
      <c r="Q1114" s="2" t="str">
        <f>VLOOKUP(Tabel1[[#This Row],[Plaats lokatie]],stadgem,4,0)</f>
        <v>Aa en Hunze</v>
      </c>
    </row>
    <row r="1115" spans="1:17" hidden="1" x14ac:dyDescent="0.25">
      <c r="A1115" t="s">
        <v>2782</v>
      </c>
      <c r="B1115" t="s">
        <v>2850</v>
      </c>
      <c r="C1115" t="s">
        <v>371</v>
      </c>
      <c r="D1115" t="s">
        <v>2784</v>
      </c>
      <c r="E1115" t="s">
        <v>2851</v>
      </c>
      <c r="F1115" t="s">
        <v>2852</v>
      </c>
      <c r="G1115" t="s">
        <v>2853</v>
      </c>
      <c r="H1115" t="s">
        <v>916</v>
      </c>
      <c r="I1115" t="s">
        <v>376</v>
      </c>
      <c r="J1115" s="33">
        <v>0.19500000000000001</v>
      </c>
      <c r="K1115" s="33">
        <v>185.25</v>
      </c>
      <c r="L1115">
        <v>15</v>
      </c>
      <c r="M1115">
        <v>208407</v>
      </c>
      <c r="N1115" t="s">
        <v>1294</v>
      </c>
      <c r="O1115" t="s">
        <v>1513</v>
      </c>
      <c r="P1115">
        <f>IF(Tabel1[[#This Row],[Beschikte productie per jaar '[MWh']]]&gt;14.25,1,0)</f>
        <v>1</v>
      </c>
      <c r="Q1115" s="2" t="str">
        <f>VLOOKUP(Tabel1[[#This Row],[Plaats lokatie]],stadgem,4,0)</f>
        <v>Midden-Drenthe</v>
      </c>
    </row>
    <row r="1116" spans="1:17" hidden="1" x14ac:dyDescent="0.25">
      <c r="A1116" t="s">
        <v>2782</v>
      </c>
      <c r="B1116" t="s">
        <v>2854</v>
      </c>
      <c r="C1116" t="s">
        <v>371</v>
      </c>
      <c r="D1116" t="s">
        <v>2784</v>
      </c>
      <c r="E1116" t="s">
        <v>373</v>
      </c>
      <c r="F1116" t="s">
        <v>373</v>
      </c>
      <c r="G1116" t="s">
        <v>2855</v>
      </c>
      <c r="H1116" t="s">
        <v>2856</v>
      </c>
      <c r="I1116" t="s">
        <v>376</v>
      </c>
      <c r="J1116" s="33">
        <v>0.14000000000000001</v>
      </c>
      <c r="K1116" s="33">
        <v>133</v>
      </c>
      <c r="L1116">
        <v>15</v>
      </c>
      <c r="M1116">
        <v>151620</v>
      </c>
      <c r="N1116" t="s">
        <v>1294</v>
      </c>
      <c r="O1116" t="s">
        <v>1513</v>
      </c>
      <c r="P1116">
        <f>IF(Tabel1[[#This Row],[Beschikte productie per jaar '[MWh']]]&gt;14.25,1,0)</f>
        <v>1</v>
      </c>
      <c r="Q1116" s="2" t="str">
        <f>VLOOKUP(Tabel1[[#This Row],[Plaats lokatie]],stadgem,4,0)</f>
        <v>De Wolden</v>
      </c>
    </row>
    <row r="1117" spans="1:17" hidden="1" x14ac:dyDescent="0.25">
      <c r="A1117" t="s">
        <v>2782</v>
      </c>
      <c r="B1117" t="s">
        <v>2857</v>
      </c>
      <c r="C1117" t="s">
        <v>371</v>
      </c>
      <c r="D1117" t="s">
        <v>2784</v>
      </c>
      <c r="E1117" t="s">
        <v>2858</v>
      </c>
      <c r="F1117" t="s">
        <v>2859</v>
      </c>
      <c r="G1117" t="s">
        <v>2860</v>
      </c>
      <c r="H1117" t="s">
        <v>401</v>
      </c>
      <c r="I1117" t="s">
        <v>376</v>
      </c>
      <c r="J1117" s="33">
        <v>0.185</v>
      </c>
      <c r="K1117" s="33">
        <v>175.75</v>
      </c>
      <c r="L1117">
        <v>15</v>
      </c>
      <c r="M1117">
        <v>200355</v>
      </c>
      <c r="N1117" t="s">
        <v>1294</v>
      </c>
      <c r="O1117" t="s">
        <v>1513</v>
      </c>
      <c r="P1117">
        <f>IF(Tabel1[[#This Row],[Beschikte productie per jaar '[MWh']]]&gt;14.25,1,0)</f>
        <v>1</v>
      </c>
      <c r="Q1117" s="2" t="str">
        <f>VLOOKUP(Tabel1[[#This Row],[Plaats lokatie]],stadgem,4,0)</f>
        <v>Assen</v>
      </c>
    </row>
    <row r="1118" spans="1:17" hidden="1" x14ac:dyDescent="0.25">
      <c r="A1118" t="s">
        <v>2782</v>
      </c>
      <c r="B1118" t="s">
        <v>2861</v>
      </c>
      <c r="C1118" t="s">
        <v>371</v>
      </c>
      <c r="D1118" t="s">
        <v>2784</v>
      </c>
      <c r="E1118" t="s">
        <v>373</v>
      </c>
      <c r="F1118" t="s">
        <v>373</v>
      </c>
      <c r="G1118" t="s">
        <v>471</v>
      </c>
      <c r="H1118" t="s">
        <v>472</v>
      </c>
      <c r="I1118" t="s">
        <v>376</v>
      </c>
      <c r="J1118" s="33">
        <v>0.29899999999999999</v>
      </c>
      <c r="K1118" s="33">
        <v>284.05</v>
      </c>
      <c r="L1118">
        <v>15</v>
      </c>
      <c r="M1118">
        <v>323817</v>
      </c>
      <c r="N1118" t="s">
        <v>1294</v>
      </c>
      <c r="O1118" t="s">
        <v>1513</v>
      </c>
      <c r="P1118">
        <f>IF(Tabel1[[#This Row],[Beschikte productie per jaar '[MWh']]]&gt;14.25,1,0)</f>
        <v>1</v>
      </c>
      <c r="Q1118" s="2" t="str">
        <f>VLOOKUP(Tabel1[[#This Row],[Plaats lokatie]],stadgem,4,0)</f>
        <v>Coevorden</v>
      </c>
    </row>
    <row r="1119" spans="1:17" hidden="1" x14ac:dyDescent="0.25">
      <c r="A1119" t="s">
        <v>2782</v>
      </c>
      <c r="B1119" t="s">
        <v>2862</v>
      </c>
      <c r="C1119" t="s">
        <v>371</v>
      </c>
      <c r="D1119" t="s">
        <v>2784</v>
      </c>
      <c r="E1119" t="s">
        <v>1525</v>
      </c>
      <c r="F1119" t="s">
        <v>2863</v>
      </c>
      <c r="G1119" t="s">
        <v>1918</v>
      </c>
      <c r="H1119" t="s">
        <v>389</v>
      </c>
      <c r="I1119" t="s">
        <v>376</v>
      </c>
      <c r="J1119" s="33">
        <v>0.44700000000000001</v>
      </c>
      <c r="K1119" s="33">
        <v>424.65</v>
      </c>
      <c r="L1119">
        <v>15</v>
      </c>
      <c r="M1119">
        <v>484101</v>
      </c>
      <c r="N1119" t="s">
        <v>1294</v>
      </c>
      <c r="O1119" t="s">
        <v>1513</v>
      </c>
      <c r="P1119">
        <f>IF(Tabel1[[#This Row],[Beschikte productie per jaar '[MWh']]]&gt;14.25,1,0)</f>
        <v>1</v>
      </c>
      <c r="Q1119" s="2" t="str">
        <f>VLOOKUP(Tabel1[[#This Row],[Plaats lokatie]],stadgem,4,0)</f>
        <v>Emmen</v>
      </c>
    </row>
    <row r="1120" spans="1:17" hidden="1" x14ac:dyDescent="0.25">
      <c r="A1120" t="s">
        <v>2782</v>
      </c>
      <c r="B1120" t="s">
        <v>2864</v>
      </c>
      <c r="C1120" t="s">
        <v>371</v>
      </c>
      <c r="D1120" t="s">
        <v>2784</v>
      </c>
      <c r="E1120" t="s">
        <v>2639</v>
      </c>
      <c r="F1120" t="s">
        <v>2865</v>
      </c>
      <c r="G1120" t="s">
        <v>2866</v>
      </c>
      <c r="H1120" t="s">
        <v>1446</v>
      </c>
      <c r="I1120" t="s">
        <v>376</v>
      </c>
      <c r="J1120" s="33">
        <v>0.53500000000000003</v>
      </c>
      <c r="K1120" s="33">
        <v>508.25</v>
      </c>
      <c r="L1120">
        <v>15</v>
      </c>
      <c r="M1120">
        <v>571782</v>
      </c>
      <c r="N1120" t="s">
        <v>1294</v>
      </c>
      <c r="O1120" t="s">
        <v>1513</v>
      </c>
      <c r="P1120">
        <f>IF(Tabel1[[#This Row],[Beschikte productie per jaar '[MWh']]]&gt;14.25,1,0)</f>
        <v>1</v>
      </c>
      <c r="Q1120" s="2" t="str">
        <f>VLOOKUP(Tabel1[[#This Row],[Plaats lokatie]],stadgem,4,0)</f>
        <v>De Wolden</v>
      </c>
    </row>
    <row r="1121" spans="1:17" hidden="1" x14ac:dyDescent="0.25">
      <c r="A1121" t="s">
        <v>2782</v>
      </c>
      <c r="B1121" t="s">
        <v>2867</v>
      </c>
      <c r="C1121" t="s">
        <v>371</v>
      </c>
      <c r="D1121" t="s">
        <v>2784</v>
      </c>
      <c r="E1121" t="s">
        <v>2868</v>
      </c>
      <c r="F1121" t="s">
        <v>2869</v>
      </c>
      <c r="G1121" t="s">
        <v>1358</v>
      </c>
      <c r="H1121" t="s">
        <v>469</v>
      </c>
      <c r="I1121" t="s">
        <v>376</v>
      </c>
      <c r="J1121" s="33">
        <v>0.93200000000000005</v>
      </c>
      <c r="K1121" s="33">
        <v>885.4</v>
      </c>
      <c r="L1121">
        <v>15</v>
      </c>
      <c r="M1121">
        <v>996075</v>
      </c>
      <c r="N1121" t="s">
        <v>1501</v>
      </c>
      <c r="O1121" t="s">
        <v>1513</v>
      </c>
      <c r="P1121">
        <f>IF(Tabel1[[#This Row],[Beschikte productie per jaar '[MWh']]]&gt;14.25,1,0)</f>
        <v>1</v>
      </c>
      <c r="Q1121" s="2" t="str">
        <f>VLOOKUP(Tabel1[[#This Row],[Plaats lokatie]],stadgem,4,0)</f>
        <v>Coevorden</v>
      </c>
    </row>
    <row r="1122" spans="1:17" hidden="1" x14ac:dyDescent="0.25">
      <c r="A1122" t="s">
        <v>2782</v>
      </c>
      <c r="B1122" t="s">
        <v>2870</v>
      </c>
      <c r="C1122" t="s">
        <v>371</v>
      </c>
      <c r="D1122" t="s">
        <v>2784</v>
      </c>
      <c r="E1122" t="s">
        <v>2788</v>
      </c>
      <c r="F1122" t="s">
        <v>2871</v>
      </c>
      <c r="G1122" t="s">
        <v>2872</v>
      </c>
      <c r="H1122" t="s">
        <v>784</v>
      </c>
      <c r="I1122" t="s">
        <v>376</v>
      </c>
      <c r="J1122" s="33">
        <v>4.0919999999999998E-2</v>
      </c>
      <c r="K1122" s="33">
        <v>38.874000000000002</v>
      </c>
      <c r="L1122">
        <v>15</v>
      </c>
      <c r="M1122">
        <v>43734</v>
      </c>
      <c r="N1122" t="s">
        <v>1294</v>
      </c>
      <c r="O1122" t="s">
        <v>1513</v>
      </c>
      <c r="P1122">
        <f>IF(Tabel1[[#This Row],[Beschikte productie per jaar '[MWh']]]&gt;14.25,1,0)</f>
        <v>1</v>
      </c>
      <c r="Q1122" s="2" t="str">
        <f>VLOOKUP(Tabel1[[#This Row],[Plaats lokatie]],stadgem,4,0)</f>
        <v>Noordenveld</v>
      </c>
    </row>
    <row r="1123" spans="1:17" hidden="1" x14ac:dyDescent="0.25">
      <c r="A1123" t="s">
        <v>2782</v>
      </c>
      <c r="B1123" t="s">
        <v>2873</v>
      </c>
      <c r="C1123" t="s">
        <v>371</v>
      </c>
      <c r="D1123" t="s">
        <v>2784</v>
      </c>
      <c r="E1123" t="s">
        <v>2874</v>
      </c>
      <c r="F1123" t="s">
        <v>2875</v>
      </c>
      <c r="G1123" t="s">
        <v>2876</v>
      </c>
      <c r="H1123" t="s">
        <v>397</v>
      </c>
      <c r="I1123" t="s">
        <v>376</v>
      </c>
      <c r="J1123" s="33">
        <v>0.29899999999999999</v>
      </c>
      <c r="K1123" s="33">
        <v>284.05</v>
      </c>
      <c r="L1123">
        <v>15</v>
      </c>
      <c r="M1123">
        <v>323817</v>
      </c>
      <c r="N1123" t="s">
        <v>1294</v>
      </c>
      <c r="O1123" t="s">
        <v>1513</v>
      </c>
      <c r="P1123">
        <f>IF(Tabel1[[#This Row],[Beschikte productie per jaar '[MWh']]]&gt;14.25,1,0)</f>
        <v>1</v>
      </c>
      <c r="Q1123" s="2" t="str">
        <f>VLOOKUP(Tabel1[[#This Row],[Plaats lokatie]],stadgem,4,0)</f>
        <v>Meppel</v>
      </c>
    </row>
    <row r="1124" spans="1:17" hidden="1" x14ac:dyDescent="0.25">
      <c r="A1124" t="s">
        <v>2782</v>
      </c>
      <c r="B1124" t="s">
        <v>2877</v>
      </c>
      <c r="C1124" t="s">
        <v>371</v>
      </c>
      <c r="D1124" t="s">
        <v>2784</v>
      </c>
      <c r="E1124" t="s">
        <v>2545</v>
      </c>
      <c r="F1124" t="s">
        <v>2878</v>
      </c>
      <c r="G1124" t="s">
        <v>2879</v>
      </c>
      <c r="H1124" t="s">
        <v>764</v>
      </c>
      <c r="I1124" t="s">
        <v>376</v>
      </c>
      <c r="J1124" s="33">
        <v>0.72765000000000002</v>
      </c>
      <c r="K1124" s="33">
        <v>691.26800000000003</v>
      </c>
      <c r="L1124">
        <v>15</v>
      </c>
      <c r="M1124">
        <v>777677</v>
      </c>
      <c r="N1124" t="s">
        <v>1294</v>
      </c>
      <c r="O1124" t="s">
        <v>1513</v>
      </c>
      <c r="P1124">
        <f>IF(Tabel1[[#This Row],[Beschikte productie per jaar '[MWh']]]&gt;14.25,1,0)</f>
        <v>1</v>
      </c>
      <c r="Q1124" s="2" t="str">
        <f>VLOOKUP(Tabel1[[#This Row],[Plaats lokatie]],stadgem,4,0)</f>
        <v>Midden-Drenthe</v>
      </c>
    </row>
    <row r="1125" spans="1:17" hidden="1" x14ac:dyDescent="0.25">
      <c r="A1125" t="s">
        <v>2782</v>
      </c>
      <c r="B1125" t="s">
        <v>2880</v>
      </c>
      <c r="C1125" t="s">
        <v>371</v>
      </c>
      <c r="D1125" t="s">
        <v>2784</v>
      </c>
      <c r="E1125" t="s">
        <v>2874</v>
      </c>
      <c r="F1125" t="s">
        <v>2881</v>
      </c>
      <c r="G1125" t="s">
        <v>2876</v>
      </c>
      <c r="H1125" t="s">
        <v>397</v>
      </c>
      <c r="I1125" t="s">
        <v>376</v>
      </c>
      <c r="J1125" s="33">
        <v>0.3</v>
      </c>
      <c r="K1125" s="33">
        <v>285</v>
      </c>
      <c r="L1125">
        <v>15</v>
      </c>
      <c r="M1125">
        <v>324900</v>
      </c>
      <c r="N1125" t="s">
        <v>1294</v>
      </c>
      <c r="O1125" t="s">
        <v>1513</v>
      </c>
      <c r="P1125">
        <f>IF(Tabel1[[#This Row],[Beschikte productie per jaar '[MWh']]]&gt;14.25,1,0)</f>
        <v>1</v>
      </c>
      <c r="Q1125" s="2" t="str">
        <f>VLOOKUP(Tabel1[[#This Row],[Plaats lokatie]],stadgem,4,0)</f>
        <v>Meppel</v>
      </c>
    </row>
    <row r="1126" spans="1:17" hidden="1" x14ac:dyDescent="0.25">
      <c r="A1126" t="s">
        <v>2782</v>
      </c>
      <c r="B1126" t="s">
        <v>2882</v>
      </c>
      <c r="C1126" t="s">
        <v>371</v>
      </c>
      <c r="D1126" t="s">
        <v>2784</v>
      </c>
      <c r="E1126" t="s">
        <v>2883</v>
      </c>
      <c r="F1126" t="s">
        <v>2884</v>
      </c>
      <c r="G1126" t="s">
        <v>2885</v>
      </c>
      <c r="H1126" t="s">
        <v>389</v>
      </c>
      <c r="I1126" t="s">
        <v>376</v>
      </c>
      <c r="J1126" s="33">
        <v>0.49172500000000002</v>
      </c>
      <c r="K1126" s="33">
        <v>467.13900000000001</v>
      </c>
      <c r="L1126">
        <v>15</v>
      </c>
      <c r="M1126">
        <v>532539</v>
      </c>
      <c r="N1126" t="s">
        <v>1294</v>
      </c>
      <c r="O1126" t="s">
        <v>1513</v>
      </c>
      <c r="P1126">
        <f>IF(Tabel1[[#This Row],[Beschikte productie per jaar '[MWh']]]&gt;14.25,1,0)</f>
        <v>1</v>
      </c>
      <c r="Q1126" s="2" t="str">
        <f>VLOOKUP(Tabel1[[#This Row],[Plaats lokatie]],stadgem,4,0)</f>
        <v>Emmen</v>
      </c>
    </row>
    <row r="1127" spans="1:17" hidden="1" x14ac:dyDescent="0.25">
      <c r="A1127" t="s">
        <v>2782</v>
      </c>
      <c r="B1127" t="s">
        <v>2886</v>
      </c>
      <c r="C1127" t="s">
        <v>371</v>
      </c>
      <c r="D1127" t="s">
        <v>2784</v>
      </c>
      <c r="E1127" t="s">
        <v>2639</v>
      </c>
      <c r="F1127" t="s">
        <v>2887</v>
      </c>
      <c r="G1127" t="s">
        <v>2888</v>
      </c>
      <c r="H1127" t="s">
        <v>678</v>
      </c>
      <c r="I1127" t="s">
        <v>376</v>
      </c>
      <c r="J1127" s="33">
        <v>0.42399999999999999</v>
      </c>
      <c r="K1127" s="33">
        <v>402.8</v>
      </c>
      <c r="L1127">
        <v>15</v>
      </c>
      <c r="M1127">
        <v>453150</v>
      </c>
      <c r="N1127" t="s">
        <v>1294</v>
      </c>
      <c r="O1127" t="s">
        <v>1513</v>
      </c>
      <c r="P1127">
        <f>IF(Tabel1[[#This Row],[Beschikte productie per jaar '[MWh']]]&gt;14.25,1,0)</f>
        <v>1</v>
      </c>
      <c r="Q1127" s="2" t="str">
        <f>VLOOKUP(Tabel1[[#This Row],[Plaats lokatie]],stadgem,4,0)</f>
        <v>Emmen</v>
      </c>
    </row>
    <row r="1128" spans="1:17" hidden="1" x14ac:dyDescent="0.25">
      <c r="A1128" t="s">
        <v>2782</v>
      </c>
      <c r="B1128" t="s">
        <v>2889</v>
      </c>
      <c r="C1128" t="s">
        <v>371</v>
      </c>
      <c r="D1128" t="s">
        <v>2792</v>
      </c>
      <c r="E1128" t="s">
        <v>2890</v>
      </c>
      <c r="F1128" t="s">
        <v>2891</v>
      </c>
      <c r="G1128" t="s">
        <v>1500</v>
      </c>
      <c r="H1128" t="s">
        <v>969</v>
      </c>
      <c r="I1128" t="s">
        <v>376</v>
      </c>
      <c r="J1128" s="33">
        <v>7.0810000000000004</v>
      </c>
      <c r="K1128" s="33">
        <v>6726.95</v>
      </c>
      <c r="L1128">
        <v>15</v>
      </c>
      <c r="M1128">
        <v>6861489</v>
      </c>
      <c r="N1128" t="s">
        <v>1501</v>
      </c>
      <c r="O1128" t="s">
        <v>1513</v>
      </c>
      <c r="P1128">
        <f>IF(Tabel1[[#This Row],[Beschikte productie per jaar '[MWh']]]&gt;14.25,1,0)</f>
        <v>1</v>
      </c>
      <c r="Q1128" s="2" t="str">
        <f>VLOOKUP(Tabel1[[#This Row],[Plaats lokatie]],stadgem,4,0)</f>
        <v>Borger-Odoorn</v>
      </c>
    </row>
    <row r="1129" spans="1:17" hidden="1" x14ac:dyDescent="0.25">
      <c r="A1129" t="s">
        <v>2782</v>
      </c>
      <c r="B1129" t="s">
        <v>2892</v>
      </c>
      <c r="C1129" t="s">
        <v>371</v>
      </c>
      <c r="D1129" t="s">
        <v>2784</v>
      </c>
      <c r="E1129" t="s">
        <v>2893</v>
      </c>
      <c r="F1129" t="s">
        <v>2894</v>
      </c>
      <c r="G1129" t="s">
        <v>1242</v>
      </c>
      <c r="H1129" t="s">
        <v>469</v>
      </c>
      <c r="I1129" t="s">
        <v>376</v>
      </c>
      <c r="J1129" s="33">
        <v>0.99839999999999995</v>
      </c>
      <c r="K1129" s="33">
        <v>948.48</v>
      </c>
      <c r="L1129">
        <v>15</v>
      </c>
      <c r="M1129">
        <v>1081268</v>
      </c>
      <c r="N1129" t="s">
        <v>1294</v>
      </c>
      <c r="O1129" t="s">
        <v>1513</v>
      </c>
      <c r="P1129">
        <f>IF(Tabel1[[#This Row],[Beschikte productie per jaar '[MWh']]]&gt;14.25,1,0)</f>
        <v>1</v>
      </c>
      <c r="Q1129" s="2" t="str">
        <f>VLOOKUP(Tabel1[[#This Row],[Plaats lokatie]],stadgem,4,0)</f>
        <v>Coevorden</v>
      </c>
    </row>
    <row r="1130" spans="1:17" hidden="1" x14ac:dyDescent="0.25">
      <c r="A1130" t="s">
        <v>2782</v>
      </c>
      <c r="B1130" t="s">
        <v>2895</v>
      </c>
      <c r="C1130" t="s">
        <v>1155</v>
      </c>
      <c r="D1130" t="s">
        <v>2896</v>
      </c>
      <c r="E1130" t="s">
        <v>2897</v>
      </c>
      <c r="F1130" t="s">
        <v>2898</v>
      </c>
      <c r="G1130" t="s">
        <v>1500</v>
      </c>
      <c r="H1130" t="s">
        <v>511</v>
      </c>
      <c r="I1130" t="s">
        <v>376</v>
      </c>
      <c r="J1130" s="33">
        <v>19.538799999999998</v>
      </c>
      <c r="K1130" s="33">
        <v>156304</v>
      </c>
      <c r="L1130">
        <v>12</v>
      </c>
      <c r="M1130">
        <v>108787584</v>
      </c>
      <c r="N1130" t="s">
        <v>565</v>
      </c>
      <c r="O1130" t="s">
        <v>1513</v>
      </c>
      <c r="P1130">
        <f>IF(Tabel1[[#This Row],[Beschikte productie per jaar '[MWh']]]&gt;14.25,1,0)</f>
        <v>1</v>
      </c>
      <c r="Q1130" s="2" t="str">
        <f>VLOOKUP(Tabel1[[#This Row],[Plaats lokatie]],stadgem,4,0)</f>
        <v>Midden-Drenthe</v>
      </c>
    </row>
    <row r="1131" spans="1:17" hidden="1" x14ac:dyDescent="0.25">
      <c r="A1131" t="s">
        <v>2782</v>
      </c>
      <c r="B1131" t="s">
        <v>2899</v>
      </c>
      <c r="C1131" t="s">
        <v>371</v>
      </c>
      <c r="D1131" t="s">
        <v>2784</v>
      </c>
      <c r="E1131" t="s">
        <v>373</v>
      </c>
      <c r="F1131" t="s">
        <v>373</v>
      </c>
      <c r="G1131" t="s">
        <v>2900</v>
      </c>
      <c r="H1131" t="s">
        <v>2901</v>
      </c>
      <c r="I1131" t="s">
        <v>376</v>
      </c>
      <c r="J1131" s="33">
        <v>0.16</v>
      </c>
      <c r="K1131" s="33">
        <v>152</v>
      </c>
      <c r="L1131">
        <v>15</v>
      </c>
      <c r="M1131">
        <v>171000</v>
      </c>
      <c r="N1131" t="s">
        <v>1294</v>
      </c>
      <c r="O1131" t="s">
        <v>1513</v>
      </c>
      <c r="P1131">
        <f>IF(Tabel1[[#This Row],[Beschikte productie per jaar '[MWh']]]&gt;14.25,1,0)</f>
        <v>1</v>
      </c>
      <c r="Q1131" s="2" t="str">
        <f>VLOOKUP(Tabel1[[#This Row],[Plaats lokatie]],stadgem,4,0)</f>
        <v>Westerveld</v>
      </c>
    </row>
    <row r="1132" spans="1:17" hidden="1" x14ac:dyDescent="0.25">
      <c r="A1132" t="s">
        <v>2782</v>
      </c>
      <c r="B1132" t="s">
        <v>2902</v>
      </c>
      <c r="C1132" t="s">
        <v>371</v>
      </c>
      <c r="D1132" t="s">
        <v>2784</v>
      </c>
      <c r="E1132" t="s">
        <v>2903</v>
      </c>
      <c r="F1132" t="s">
        <v>2904</v>
      </c>
      <c r="G1132" t="s">
        <v>2905</v>
      </c>
      <c r="H1132" t="s">
        <v>397</v>
      </c>
      <c r="I1132" t="s">
        <v>376</v>
      </c>
      <c r="J1132" s="33">
        <v>0.86176600000000003</v>
      </c>
      <c r="K1132" s="33">
        <v>818.678</v>
      </c>
      <c r="L1132">
        <v>15</v>
      </c>
      <c r="M1132">
        <v>921013</v>
      </c>
      <c r="N1132" t="s">
        <v>1294</v>
      </c>
      <c r="O1132" t="s">
        <v>1513</v>
      </c>
      <c r="P1132">
        <f>IF(Tabel1[[#This Row],[Beschikte productie per jaar '[MWh']]]&gt;14.25,1,0)</f>
        <v>1</v>
      </c>
      <c r="Q1132" s="2" t="str">
        <f>VLOOKUP(Tabel1[[#This Row],[Plaats lokatie]],stadgem,4,0)</f>
        <v>Meppel</v>
      </c>
    </row>
    <row r="1133" spans="1:17" hidden="1" x14ac:dyDescent="0.25">
      <c r="A1133" t="s">
        <v>2782</v>
      </c>
      <c r="B1133" t="s">
        <v>2906</v>
      </c>
      <c r="C1133" t="s">
        <v>371</v>
      </c>
      <c r="D1133" t="s">
        <v>2784</v>
      </c>
      <c r="E1133" t="s">
        <v>2907</v>
      </c>
      <c r="F1133" t="s">
        <v>2365</v>
      </c>
      <c r="G1133" t="s">
        <v>2366</v>
      </c>
      <c r="H1133" t="s">
        <v>469</v>
      </c>
      <c r="I1133" t="s">
        <v>376</v>
      </c>
      <c r="J1133" s="33">
        <v>0.499</v>
      </c>
      <c r="K1133" s="33">
        <v>474.05</v>
      </c>
      <c r="L1133">
        <v>15</v>
      </c>
      <c r="M1133">
        <v>533307</v>
      </c>
      <c r="N1133" t="s">
        <v>1294</v>
      </c>
      <c r="O1133" t="s">
        <v>1513</v>
      </c>
      <c r="P1133">
        <f>IF(Tabel1[[#This Row],[Beschikte productie per jaar '[MWh']]]&gt;14.25,1,0)</f>
        <v>1</v>
      </c>
      <c r="Q1133" s="2" t="str">
        <f>VLOOKUP(Tabel1[[#This Row],[Plaats lokatie]],stadgem,4,0)</f>
        <v>Coevorden</v>
      </c>
    </row>
    <row r="1134" spans="1:17" hidden="1" x14ac:dyDescent="0.25">
      <c r="A1134" t="s">
        <v>2782</v>
      </c>
      <c r="B1134" t="s">
        <v>2908</v>
      </c>
      <c r="C1134" t="s">
        <v>371</v>
      </c>
      <c r="D1134" t="s">
        <v>2784</v>
      </c>
      <c r="E1134" t="s">
        <v>373</v>
      </c>
      <c r="F1134" t="s">
        <v>373</v>
      </c>
      <c r="G1134" t="s">
        <v>542</v>
      </c>
      <c r="H1134" t="s">
        <v>543</v>
      </c>
      <c r="I1134" t="s">
        <v>376</v>
      </c>
      <c r="J1134" s="33">
        <v>0.13500000000000001</v>
      </c>
      <c r="K1134" s="33">
        <v>128.25</v>
      </c>
      <c r="L1134">
        <v>15</v>
      </c>
      <c r="M1134">
        <v>146205</v>
      </c>
      <c r="N1134" t="s">
        <v>1294</v>
      </c>
      <c r="O1134" t="s">
        <v>1513</v>
      </c>
      <c r="P1134">
        <f>IF(Tabel1[[#This Row],[Beschikte productie per jaar '[MWh']]]&gt;14.25,1,0)</f>
        <v>1</v>
      </c>
      <c r="Q1134" s="2" t="str">
        <f>VLOOKUP(Tabel1[[#This Row],[Plaats lokatie]],stadgem,4,0)</f>
        <v>Emmen</v>
      </c>
    </row>
    <row r="1135" spans="1:17" hidden="1" x14ac:dyDescent="0.25">
      <c r="A1135" t="s">
        <v>2782</v>
      </c>
      <c r="B1135" t="s">
        <v>2909</v>
      </c>
      <c r="C1135" t="s">
        <v>371</v>
      </c>
      <c r="D1135" t="s">
        <v>2784</v>
      </c>
      <c r="E1135" t="s">
        <v>2910</v>
      </c>
      <c r="F1135" t="s">
        <v>2911</v>
      </c>
      <c r="G1135" t="s">
        <v>2912</v>
      </c>
      <c r="H1135" t="s">
        <v>401</v>
      </c>
      <c r="I1135" t="s">
        <v>376</v>
      </c>
      <c r="J1135" s="33">
        <v>0.13</v>
      </c>
      <c r="K1135" s="33">
        <v>123.5</v>
      </c>
      <c r="L1135">
        <v>15</v>
      </c>
      <c r="M1135">
        <v>137085</v>
      </c>
      <c r="N1135" t="s">
        <v>1294</v>
      </c>
      <c r="O1135" t="s">
        <v>1513</v>
      </c>
      <c r="P1135">
        <f>IF(Tabel1[[#This Row],[Beschikte productie per jaar '[MWh']]]&gt;14.25,1,0)</f>
        <v>1</v>
      </c>
      <c r="Q1135" s="2" t="str">
        <f>VLOOKUP(Tabel1[[#This Row],[Plaats lokatie]],stadgem,4,0)</f>
        <v>Assen</v>
      </c>
    </row>
    <row r="1136" spans="1:17" hidden="1" x14ac:dyDescent="0.25">
      <c r="A1136" t="s">
        <v>2782</v>
      </c>
      <c r="B1136" t="s">
        <v>2913</v>
      </c>
      <c r="C1136" t="s">
        <v>371</v>
      </c>
      <c r="D1136" t="s">
        <v>2784</v>
      </c>
      <c r="E1136" t="s">
        <v>373</v>
      </c>
      <c r="F1136" t="s">
        <v>373</v>
      </c>
      <c r="G1136" t="s">
        <v>713</v>
      </c>
      <c r="H1136" t="s">
        <v>714</v>
      </c>
      <c r="I1136" t="s">
        <v>376</v>
      </c>
      <c r="J1136" s="33">
        <v>0.08</v>
      </c>
      <c r="K1136" s="33">
        <v>76</v>
      </c>
      <c r="L1136">
        <v>15</v>
      </c>
      <c r="M1136">
        <v>86640</v>
      </c>
      <c r="N1136" t="s">
        <v>1294</v>
      </c>
      <c r="O1136" t="s">
        <v>1513</v>
      </c>
      <c r="P1136">
        <f>IF(Tabel1[[#This Row],[Beschikte productie per jaar '[MWh']]]&gt;14.25,1,0)</f>
        <v>1</v>
      </c>
      <c r="Q1136" s="2" t="str">
        <f>VLOOKUP(Tabel1[[#This Row],[Plaats lokatie]],stadgem,4,0)</f>
        <v>De Wolden</v>
      </c>
    </row>
    <row r="1137" spans="1:17" hidden="1" x14ac:dyDescent="0.25">
      <c r="A1137" t="s">
        <v>2782</v>
      </c>
      <c r="B1137" t="s">
        <v>2914</v>
      </c>
      <c r="C1137" t="s">
        <v>371</v>
      </c>
      <c r="D1137" t="s">
        <v>2784</v>
      </c>
      <c r="E1137" t="s">
        <v>373</v>
      </c>
      <c r="F1137" t="s">
        <v>373</v>
      </c>
      <c r="G1137" t="s">
        <v>2915</v>
      </c>
      <c r="H1137" t="s">
        <v>397</v>
      </c>
      <c r="I1137" t="s">
        <v>376</v>
      </c>
      <c r="J1137" s="33">
        <v>0.375</v>
      </c>
      <c r="K1137" s="33">
        <v>356.25</v>
      </c>
      <c r="L1137">
        <v>15</v>
      </c>
      <c r="M1137">
        <v>406125</v>
      </c>
      <c r="N1137" t="s">
        <v>1294</v>
      </c>
      <c r="O1137" t="s">
        <v>1513</v>
      </c>
      <c r="P1137">
        <f>IF(Tabel1[[#This Row],[Beschikte productie per jaar '[MWh']]]&gt;14.25,1,0)</f>
        <v>1</v>
      </c>
      <c r="Q1137" s="2" t="str">
        <f>VLOOKUP(Tabel1[[#This Row],[Plaats lokatie]],stadgem,4,0)</f>
        <v>Meppel</v>
      </c>
    </row>
    <row r="1138" spans="1:17" hidden="1" x14ac:dyDescent="0.25">
      <c r="A1138" t="s">
        <v>2782</v>
      </c>
      <c r="B1138" t="s">
        <v>2916</v>
      </c>
      <c r="C1138" t="s">
        <v>371</v>
      </c>
      <c r="D1138" t="s">
        <v>2784</v>
      </c>
      <c r="E1138" t="s">
        <v>2917</v>
      </c>
      <c r="F1138" t="s">
        <v>2918</v>
      </c>
      <c r="G1138" t="s">
        <v>2919</v>
      </c>
      <c r="H1138" t="s">
        <v>401</v>
      </c>
      <c r="I1138" t="s">
        <v>376</v>
      </c>
      <c r="J1138" s="33">
        <v>0.05</v>
      </c>
      <c r="K1138" s="33">
        <v>47.5</v>
      </c>
      <c r="L1138">
        <v>15</v>
      </c>
      <c r="M1138">
        <v>54150</v>
      </c>
      <c r="N1138" t="s">
        <v>1294</v>
      </c>
      <c r="O1138" t="s">
        <v>1513</v>
      </c>
      <c r="P1138">
        <f>IF(Tabel1[[#This Row],[Beschikte productie per jaar '[MWh']]]&gt;14.25,1,0)</f>
        <v>1</v>
      </c>
      <c r="Q1138" s="2" t="str">
        <f>VLOOKUP(Tabel1[[#This Row],[Plaats lokatie]],stadgem,4,0)</f>
        <v>Assen</v>
      </c>
    </row>
    <row r="1139" spans="1:17" hidden="1" x14ac:dyDescent="0.25">
      <c r="A1139" t="s">
        <v>2782</v>
      </c>
      <c r="B1139" t="s">
        <v>2920</v>
      </c>
      <c r="C1139" t="s">
        <v>371</v>
      </c>
      <c r="D1139" t="s">
        <v>2784</v>
      </c>
      <c r="E1139" t="s">
        <v>2921</v>
      </c>
      <c r="F1139" t="s">
        <v>2922</v>
      </c>
      <c r="G1139" t="s">
        <v>2923</v>
      </c>
      <c r="H1139" t="s">
        <v>401</v>
      </c>
      <c r="I1139" t="s">
        <v>376</v>
      </c>
      <c r="J1139" s="33">
        <v>0.91100000000000003</v>
      </c>
      <c r="K1139" s="33">
        <v>865.45</v>
      </c>
      <c r="L1139">
        <v>15</v>
      </c>
      <c r="M1139">
        <v>986613</v>
      </c>
      <c r="N1139" t="s">
        <v>1294</v>
      </c>
      <c r="O1139" t="s">
        <v>1513</v>
      </c>
      <c r="P1139">
        <f>IF(Tabel1[[#This Row],[Beschikte productie per jaar '[MWh']]]&gt;14.25,1,0)</f>
        <v>1</v>
      </c>
      <c r="Q1139" s="2" t="str">
        <f>VLOOKUP(Tabel1[[#This Row],[Plaats lokatie]],stadgem,4,0)</f>
        <v>Assen</v>
      </c>
    </row>
    <row r="1140" spans="1:17" hidden="1" x14ac:dyDescent="0.25">
      <c r="A1140" t="s">
        <v>2782</v>
      </c>
      <c r="B1140" t="s">
        <v>2924</v>
      </c>
      <c r="C1140" t="s">
        <v>371</v>
      </c>
      <c r="D1140" t="s">
        <v>2784</v>
      </c>
      <c r="E1140" t="s">
        <v>2788</v>
      </c>
      <c r="F1140" t="s">
        <v>2925</v>
      </c>
      <c r="G1140" t="s">
        <v>2872</v>
      </c>
      <c r="H1140" t="s">
        <v>784</v>
      </c>
      <c r="I1140" t="s">
        <v>376</v>
      </c>
      <c r="J1140" s="33">
        <v>5.9520000000000003E-2</v>
      </c>
      <c r="K1140" s="33">
        <v>56.543999999999997</v>
      </c>
      <c r="L1140">
        <v>15</v>
      </c>
      <c r="M1140">
        <v>63612</v>
      </c>
      <c r="N1140" t="s">
        <v>1294</v>
      </c>
      <c r="O1140" t="s">
        <v>1513</v>
      </c>
      <c r="P1140">
        <f>IF(Tabel1[[#This Row],[Beschikte productie per jaar '[MWh']]]&gt;14.25,1,0)</f>
        <v>1</v>
      </c>
      <c r="Q1140" s="2" t="str">
        <f>VLOOKUP(Tabel1[[#This Row],[Plaats lokatie]],stadgem,4,0)</f>
        <v>Noordenveld</v>
      </c>
    </row>
    <row r="1141" spans="1:17" hidden="1" x14ac:dyDescent="0.25">
      <c r="A1141" t="s">
        <v>2782</v>
      </c>
      <c r="B1141" t="s">
        <v>2926</v>
      </c>
      <c r="C1141" t="s">
        <v>371</v>
      </c>
      <c r="D1141" t="s">
        <v>2784</v>
      </c>
      <c r="E1141" t="s">
        <v>2927</v>
      </c>
      <c r="F1141" t="s">
        <v>2928</v>
      </c>
      <c r="G1141" t="s">
        <v>2929</v>
      </c>
      <c r="H1141" t="s">
        <v>543</v>
      </c>
      <c r="I1141" t="s">
        <v>376</v>
      </c>
      <c r="J1141" s="33">
        <v>0.05</v>
      </c>
      <c r="K1141" s="33">
        <v>47.5</v>
      </c>
      <c r="L1141">
        <v>15</v>
      </c>
      <c r="M1141">
        <v>53438</v>
      </c>
      <c r="N1141" t="s">
        <v>1294</v>
      </c>
      <c r="O1141" t="s">
        <v>1513</v>
      </c>
      <c r="P1141">
        <f>IF(Tabel1[[#This Row],[Beschikte productie per jaar '[MWh']]]&gt;14.25,1,0)</f>
        <v>1</v>
      </c>
      <c r="Q1141" s="2" t="str">
        <f>VLOOKUP(Tabel1[[#This Row],[Plaats lokatie]],stadgem,4,0)</f>
        <v>Emmen</v>
      </c>
    </row>
    <row r="1142" spans="1:17" hidden="1" x14ac:dyDescent="0.25">
      <c r="A1142" t="s">
        <v>2782</v>
      </c>
      <c r="B1142" t="s">
        <v>2930</v>
      </c>
      <c r="C1142" t="s">
        <v>371</v>
      </c>
      <c r="D1142" t="s">
        <v>2784</v>
      </c>
      <c r="E1142" t="s">
        <v>2931</v>
      </c>
      <c r="F1142" t="s">
        <v>2932</v>
      </c>
      <c r="G1142" t="s">
        <v>2905</v>
      </c>
      <c r="H1142" t="s">
        <v>397</v>
      </c>
      <c r="I1142" t="s">
        <v>376</v>
      </c>
      <c r="J1142" s="33">
        <v>0.33552599999999999</v>
      </c>
      <c r="K1142" s="33">
        <v>318.75</v>
      </c>
      <c r="L1142">
        <v>15</v>
      </c>
      <c r="M1142">
        <v>358594</v>
      </c>
      <c r="N1142" t="s">
        <v>1294</v>
      </c>
      <c r="O1142" t="s">
        <v>1513</v>
      </c>
      <c r="P1142">
        <f>IF(Tabel1[[#This Row],[Beschikte productie per jaar '[MWh']]]&gt;14.25,1,0)</f>
        <v>1</v>
      </c>
      <c r="Q1142" s="2" t="str">
        <f>VLOOKUP(Tabel1[[#This Row],[Plaats lokatie]],stadgem,4,0)</f>
        <v>Meppel</v>
      </c>
    </row>
    <row r="1143" spans="1:17" hidden="1" x14ac:dyDescent="0.25">
      <c r="A1143" t="s">
        <v>2782</v>
      </c>
      <c r="B1143" t="s">
        <v>2933</v>
      </c>
      <c r="C1143" t="s">
        <v>371</v>
      </c>
      <c r="D1143" t="s">
        <v>2784</v>
      </c>
      <c r="E1143" t="s">
        <v>2545</v>
      </c>
      <c r="F1143" t="s">
        <v>2934</v>
      </c>
      <c r="G1143" t="s">
        <v>2935</v>
      </c>
      <c r="H1143" t="s">
        <v>381</v>
      </c>
      <c r="I1143" t="s">
        <v>376</v>
      </c>
      <c r="J1143" s="33">
        <v>0.35972999999999999</v>
      </c>
      <c r="K1143" s="33">
        <v>341.74399999999997</v>
      </c>
      <c r="L1143">
        <v>15</v>
      </c>
      <c r="M1143">
        <v>384462</v>
      </c>
      <c r="N1143" t="s">
        <v>1294</v>
      </c>
      <c r="O1143" t="s">
        <v>1513</v>
      </c>
      <c r="P1143">
        <f>IF(Tabel1[[#This Row],[Beschikte productie per jaar '[MWh']]]&gt;14.25,1,0)</f>
        <v>1</v>
      </c>
      <c r="Q1143" s="2" t="str">
        <f>VLOOKUP(Tabel1[[#This Row],[Plaats lokatie]],stadgem,4,0)</f>
        <v>Hoogeveen</v>
      </c>
    </row>
    <row r="1144" spans="1:17" hidden="1" x14ac:dyDescent="0.25">
      <c r="A1144" t="s">
        <v>2782</v>
      </c>
      <c r="B1144" t="s">
        <v>2936</v>
      </c>
      <c r="C1144" t="s">
        <v>371</v>
      </c>
      <c r="D1144" t="s">
        <v>2784</v>
      </c>
      <c r="E1144" t="s">
        <v>373</v>
      </c>
      <c r="F1144" t="s">
        <v>373</v>
      </c>
      <c r="G1144" t="s">
        <v>2915</v>
      </c>
      <c r="H1144" t="s">
        <v>397</v>
      </c>
      <c r="I1144" t="s">
        <v>376</v>
      </c>
      <c r="J1144" s="33">
        <v>0.25</v>
      </c>
      <c r="K1144" s="33">
        <v>237.5</v>
      </c>
      <c r="L1144">
        <v>15</v>
      </c>
      <c r="M1144">
        <v>270750</v>
      </c>
      <c r="N1144" t="s">
        <v>1294</v>
      </c>
      <c r="O1144" t="s">
        <v>1513</v>
      </c>
      <c r="P1144">
        <f>IF(Tabel1[[#This Row],[Beschikte productie per jaar '[MWh']]]&gt;14.25,1,0)</f>
        <v>1</v>
      </c>
      <c r="Q1144" s="2" t="str">
        <f>VLOOKUP(Tabel1[[#This Row],[Plaats lokatie]],stadgem,4,0)</f>
        <v>Meppel</v>
      </c>
    </row>
    <row r="1145" spans="1:17" hidden="1" x14ac:dyDescent="0.25">
      <c r="A1145" t="s">
        <v>2782</v>
      </c>
      <c r="B1145" t="s">
        <v>2937</v>
      </c>
      <c r="C1145" t="s">
        <v>371</v>
      </c>
      <c r="D1145" t="s">
        <v>2784</v>
      </c>
      <c r="E1145" t="s">
        <v>373</v>
      </c>
      <c r="F1145" t="s">
        <v>373</v>
      </c>
      <c r="G1145" t="s">
        <v>456</v>
      </c>
      <c r="H1145" t="s">
        <v>457</v>
      </c>
      <c r="I1145" t="s">
        <v>376</v>
      </c>
      <c r="J1145" s="33">
        <v>0.499</v>
      </c>
      <c r="K1145" s="33">
        <v>474.05</v>
      </c>
      <c r="L1145">
        <v>15</v>
      </c>
      <c r="M1145">
        <v>540417</v>
      </c>
      <c r="N1145" t="s">
        <v>1294</v>
      </c>
      <c r="O1145" t="s">
        <v>1513</v>
      </c>
      <c r="P1145">
        <f>IF(Tabel1[[#This Row],[Beschikte productie per jaar '[MWh']]]&gt;14.25,1,0)</f>
        <v>1</v>
      </c>
      <c r="Q1145" s="2" t="str">
        <f>VLOOKUP(Tabel1[[#This Row],[Plaats lokatie]],stadgem,4,0)</f>
        <v>Hoogeveen</v>
      </c>
    </row>
    <row r="1146" spans="1:17" hidden="1" x14ac:dyDescent="0.25">
      <c r="A1146" t="s">
        <v>2782</v>
      </c>
      <c r="B1146" t="s">
        <v>2938</v>
      </c>
      <c r="C1146" t="s">
        <v>371</v>
      </c>
      <c r="D1146" t="s">
        <v>2784</v>
      </c>
      <c r="E1146" t="s">
        <v>2939</v>
      </c>
      <c r="F1146" t="s">
        <v>2940</v>
      </c>
      <c r="G1146" t="s">
        <v>2941</v>
      </c>
      <c r="H1146" t="s">
        <v>401</v>
      </c>
      <c r="I1146" t="s">
        <v>376</v>
      </c>
      <c r="J1146" s="33">
        <v>0.05</v>
      </c>
      <c r="K1146" s="33">
        <v>47.5</v>
      </c>
      <c r="L1146">
        <v>15</v>
      </c>
      <c r="M1146">
        <v>51300</v>
      </c>
      <c r="N1146" t="s">
        <v>1294</v>
      </c>
      <c r="O1146" t="s">
        <v>1513</v>
      </c>
      <c r="P1146">
        <f>IF(Tabel1[[#This Row],[Beschikte productie per jaar '[MWh']]]&gt;14.25,1,0)</f>
        <v>1</v>
      </c>
      <c r="Q1146" s="2" t="str">
        <f>VLOOKUP(Tabel1[[#This Row],[Plaats lokatie]],stadgem,4,0)</f>
        <v>Assen</v>
      </c>
    </row>
    <row r="1147" spans="1:17" hidden="1" x14ac:dyDescent="0.25">
      <c r="A1147" t="s">
        <v>2782</v>
      </c>
      <c r="B1147" t="s">
        <v>2942</v>
      </c>
      <c r="C1147" t="s">
        <v>371</v>
      </c>
      <c r="D1147" t="s">
        <v>2784</v>
      </c>
      <c r="E1147" t="s">
        <v>373</v>
      </c>
      <c r="F1147" t="s">
        <v>373</v>
      </c>
      <c r="G1147" t="s">
        <v>456</v>
      </c>
      <c r="H1147" t="s">
        <v>457</v>
      </c>
      <c r="I1147" t="s">
        <v>376</v>
      </c>
      <c r="J1147" s="33">
        <v>0.192</v>
      </c>
      <c r="K1147" s="33">
        <v>182.4</v>
      </c>
      <c r="L1147">
        <v>15</v>
      </c>
      <c r="M1147">
        <v>205200</v>
      </c>
      <c r="N1147" t="s">
        <v>1294</v>
      </c>
      <c r="O1147" t="s">
        <v>1513</v>
      </c>
      <c r="P1147">
        <f>IF(Tabel1[[#This Row],[Beschikte productie per jaar '[MWh']]]&gt;14.25,1,0)</f>
        <v>1</v>
      </c>
      <c r="Q1147" s="2" t="str">
        <f>VLOOKUP(Tabel1[[#This Row],[Plaats lokatie]],stadgem,4,0)</f>
        <v>Hoogeveen</v>
      </c>
    </row>
    <row r="1148" spans="1:17" hidden="1" x14ac:dyDescent="0.25">
      <c r="A1148" t="s">
        <v>2782</v>
      </c>
      <c r="B1148" t="s">
        <v>2943</v>
      </c>
      <c r="C1148" t="s">
        <v>371</v>
      </c>
      <c r="D1148" t="s">
        <v>2784</v>
      </c>
      <c r="E1148" t="s">
        <v>2944</v>
      </c>
      <c r="F1148" t="s">
        <v>2945</v>
      </c>
      <c r="G1148" t="s">
        <v>2946</v>
      </c>
      <c r="H1148" t="s">
        <v>469</v>
      </c>
      <c r="I1148" t="s">
        <v>376</v>
      </c>
      <c r="J1148" s="33">
        <v>0.999</v>
      </c>
      <c r="K1148" s="33">
        <v>949.05</v>
      </c>
      <c r="L1148">
        <v>15</v>
      </c>
      <c r="M1148">
        <v>1081917</v>
      </c>
      <c r="N1148" t="s">
        <v>1294</v>
      </c>
      <c r="O1148" t="s">
        <v>1513</v>
      </c>
      <c r="P1148">
        <f>IF(Tabel1[[#This Row],[Beschikte productie per jaar '[MWh']]]&gt;14.25,1,0)</f>
        <v>1</v>
      </c>
      <c r="Q1148" s="2" t="str">
        <f>VLOOKUP(Tabel1[[#This Row],[Plaats lokatie]],stadgem,4,0)</f>
        <v>Coevorden</v>
      </c>
    </row>
    <row r="1149" spans="1:17" x14ac:dyDescent="0.25">
      <c r="A1149" t="s">
        <v>2782</v>
      </c>
      <c r="B1149" t="s">
        <v>2947</v>
      </c>
      <c r="C1149" t="s">
        <v>371</v>
      </c>
      <c r="D1149" t="s">
        <v>2784</v>
      </c>
      <c r="E1149" t="s">
        <v>2948</v>
      </c>
      <c r="F1149" t="s">
        <v>2949</v>
      </c>
      <c r="G1149" t="s">
        <v>2950</v>
      </c>
      <c r="H1149" t="s">
        <v>431</v>
      </c>
      <c r="I1149" t="s">
        <v>376</v>
      </c>
      <c r="J1149" s="33">
        <v>0.499</v>
      </c>
      <c r="K1149" s="33">
        <v>474.05</v>
      </c>
      <c r="L1149">
        <v>15</v>
      </c>
      <c r="M1149">
        <v>540417</v>
      </c>
      <c r="N1149" t="s">
        <v>1294</v>
      </c>
      <c r="O1149" t="s">
        <v>1513</v>
      </c>
      <c r="P1149">
        <f>IF(Tabel1[[#This Row],[Beschikte productie per jaar '[MWh']]]&gt;14.25,1,0)</f>
        <v>1</v>
      </c>
      <c r="Q1149" s="2" t="str">
        <f>VLOOKUP(Tabel1[[#This Row],[Plaats lokatie]],stadgem,4,0)</f>
        <v>Tynaarlo</v>
      </c>
    </row>
    <row r="1150" spans="1:17" hidden="1" x14ac:dyDescent="0.25">
      <c r="A1150" t="s">
        <v>2782</v>
      </c>
      <c r="B1150" t="s">
        <v>2951</v>
      </c>
      <c r="C1150" t="s">
        <v>371</v>
      </c>
      <c r="D1150" t="s">
        <v>2784</v>
      </c>
      <c r="E1150" t="s">
        <v>2893</v>
      </c>
      <c r="F1150" t="s">
        <v>2952</v>
      </c>
      <c r="G1150" t="s">
        <v>2953</v>
      </c>
      <c r="H1150" t="s">
        <v>469</v>
      </c>
      <c r="I1150" t="s">
        <v>376</v>
      </c>
      <c r="J1150" s="33">
        <v>0.26129999999999998</v>
      </c>
      <c r="K1150" s="33">
        <v>248.23500000000001</v>
      </c>
      <c r="L1150">
        <v>15</v>
      </c>
      <c r="M1150">
        <v>282988</v>
      </c>
      <c r="N1150" t="s">
        <v>1294</v>
      </c>
      <c r="O1150" t="s">
        <v>1513</v>
      </c>
      <c r="P1150">
        <f>IF(Tabel1[[#This Row],[Beschikte productie per jaar '[MWh']]]&gt;14.25,1,0)</f>
        <v>1</v>
      </c>
      <c r="Q1150" s="2" t="str">
        <f>VLOOKUP(Tabel1[[#This Row],[Plaats lokatie]],stadgem,4,0)</f>
        <v>Coevorden</v>
      </c>
    </row>
    <row r="1151" spans="1:17" hidden="1" x14ac:dyDescent="0.25">
      <c r="A1151" t="s">
        <v>2782</v>
      </c>
      <c r="B1151" t="s">
        <v>2954</v>
      </c>
      <c r="C1151" t="s">
        <v>1145</v>
      </c>
      <c r="D1151" t="s">
        <v>2955</v>
      </c>
      <c r="E1151" t="s">
        <v>2897</v>
      </c>
      <c r="F1151" t="s">
        <v>2956</v>
      </c>
      <c r="G1151" t="s">
        <v>1500</v>
      </c>
      <c r="H1151" t="s">
        <v>511</v>
      </c>
      <c r="I1151" t="s">
        <v>376</v>
      </c>
      <c r="J1151" s="33">
        <v>6.03</v>
      </c>
      <c r="K1151" s="33">
        <v>44338.59</v>
      </c>
      <c r="L1151">
        <v>12</v>
      </c>
      <c r="M1151">
        <v>27667281</v>
      </c>
      <c r="N1151" t="s">
        <v>565</v>
      </c>
      <c r="O1151" t="s">
        <v>1513</v>
      </c>
      <c r="P1151">
        <f>IF(Tabel1[[#This Row],[Beschikte productie per jaar '[MWh']]]&gt;14.25,1,0)</f>
        <v>1</v>
      </c>
      <c r="Q1151" s="2" t="str">
        <f>VLOOKUP(Tabel1[[#This Row],[Plaats lokatie]],stadgem,4,0)</f>
        <v>Midden-Drenthe</v>
      </c>
    </row>
    <row r="1152" spans="1:17" hidden="1" x14ac:dyDescent="0.25">
      <c r="A1152" t="s">
        <v>2782</v>
      </c>
      <c r="B1152" t="s">
        <v>2957</v>
      </c>
      <c r="C1152" t="s">
        <v>371</v>
      </c>
      <c r="D1152" t="s">
        <v>2784</v>
      </c>
      <c r="E1152" t="s">
        <v>2958</v>
      </c>
      <c r="F1152" t="s">
        <v>2959</v>
      </c>
      <c r="G1152" t="s">
        <v>2960</v>
      </c>
      <c r="H1152" t="s">
        <v>389</v>
      </c>
      <c r="I1152" t="s">
        <v>376</v>
      </c>
      <c r="J1152" s="33">
        <v>0.37</v>
      </c>
      <c r="K1152" s="33">
        <v>351.5</v>
      </c>
      <c r="L1152">
        <v>15</v>
      </c>
      <c r="M1152">
        <v>390165</v>
      </c>
      <c r="N1152" t="s">
        <v>1294</v>
      </c>
      <c r="O1152" t="s">
        <v>1513</v>
      </c>
      <c r="P1152">
        <f>IF(Tabel1[[#This Row],[Beschikte productie per jaar '[MWh']]]&gt;14.25,1,0)</f>
        <v>1</v>
      </c>
      <c r="Q1152" s="2" t="str">
        <f>VLOOKUP(Tabel1[[#This Row],[Plaats lokatie]],stadgem,4,0)</f>
        <v>Emmen</v>
      </c>
    </row>
    <row r="1153" spans="1:17" x14ac:dyDescent="0.25">
      <c r="A1153" t="s">
        <v>2782</v>
      </c>
      <c r="B1153" t="s">
        <v>2961</v>
      </c>
      <c r="C1153" t="s">
        <v>371</v>
      </c>
      <c r="D1153" t="s">
        <v>2784</v>
      </c>
      <c r="E1153" t="s">
        <v>2962</v>
      </c>
      <c r="F1153" t="s">
        <v>2963</v>
      </c>
      <c r="G1153" t="s">
        <v>2964</v>
      </c>
      <c r="H1153" t="s">
        <v>431</v>
      </c>
      <c r="I1153" t="s">
        <v>376</v>
      </c>
      <c r="J1153" s="33">
        <v>0.1363</v>
      </c>
      <c r="K1153" s="33">
        <v>129.48500000000001</v>
      </c>
      <c r="L1153">
        <v>15</v>
      </c>
      <c r="M1153">
        <v>145671</v>
      </c>
      <c r="N1153" t="s">
        <v>1294</v>
      </c>
      <c r="O1153" t="s">
        <v>1513</v>
      </c>
      <c r="P1153">
        <f>IF(Tabel1[[#This Row],[Beschikte productie per jaar '[MWh']]]&gt;14.25,1,0)</f>
        <v>1</v>
      </c>
      <c r="Q1153" s="2" t="str">
        <f>VLOOKUP(Tabel1[[#This Row],[Plaats lokatie]],stadgem,4,0)</f>
        <v>Tynaarlo</v>
      </c>
    </row>
    <row r="1154" spans="1:17" hidden="1" x14ac:dyDescent="0.25">
      <c r="A1154" t="s">
        <v>2782</v>
      </c>
      <c r="B1154" t="s">
        <v>2965</v>
      </c>
      <c r="C1154" t="s">
        <v>371</v>
      </c>
      <c r="D1154" t="s">
        <v>2784</v>
      </c>
      <c r="E1154" t="s">
        <v>2966</v>
      </c>
      <c r="F1154" t="s">
        <v>2967</v>
      </c>
      <c r="G1154" t="s">
        <v>2968</v>
      </c>
      <c r="H1154" t="s">
        <v>384</v>
      </c>
      <c r="I1154" t="s">
        <v>376</v>
      </c>
      <c r="J1154" s="33">
        <v>0.73599999999999999</v>
      </c>
      <c r="K1154" s="33">
        <v>699.2</v>
      </c>
      <c r="L1154">
        <v>15</v>
      </c>
      <c r="M1154">
        <v>776112</v>
      </c>
      <c r="N1154" t="s">
        <v>1294</v>
      </c>
      <c r="O1154" t="s">
        <v>1513</v>
      </c>
      <c r="P1154">
        <f>IF(Tabel1[[#This Row],[Beschikte productie per jaar '[MWh']]]&gt;14.25,1,0)</f>
        <v>1</v>
      </c>
      <c r="Q1154" s="2" t="str">
        <f>VLOOKUP(Tabel1[[#This Row],[Plaats lokatie]],stadgem,4,0)</f>
        <v>Hoogeveen</v>
      </c>
    </row>
    <row r="1155" spans="1:17" hidden="1" x14ac:dyDescent="0.25">
      <c r="A1155" t="s">
        <v>2782</v>
      </c>
      <c r="B1155" t="s">
        <v>2969</v>
      </c>
      <c r="C1155" t="s">
        <v>1145</v>
      </c>
      <c r="D1155" t="s">
        <v>2970</v>
      </c>
      <c r="E1155" t="s">
        <v>373</v>
      </c>
      <c r="F1155" t="s">
        <v>373</v>
      </c>
      <c r="G1155" t="s">
        <v>427</v>
      </c>
      <c r="H1155" t="s">
        <v>428</v>
      </c>
      <c r="I1155" t="s">
        <v>376</v>
      </c>
      <c r="J1155" s="33">
        <v>0.7</v>
      </c>
      <c r="K1155" s="33">
        <v>1230.95</v>
      </c>
      <c r="L1155">
        <v>12</v>
      </c>
      <c r="M1155">
        <v>502228</v>
      </c>
      <c r="N1155" t="s">
        <v>565</v>
      </c>
      <c r="O1155" t="s">
        <v>1513</v>
      </c>
      <c r="P1155">
        <f>IF(Tabel1[[#This Row],[Beschikte productie per jaar '[MWh']]]&gt;14.25,1,0)</f>
        <v>1</v>
      </c>
      <c r="Q1155" s="2" t="str">
        <f>VLOOKUP(Tabel1[[#This Row],[Plaats lokatie]],stadgem,4,0)</f>
        <v>Emmen</v>
      </c>
    </row>
    <row r="1156" spans="1:17" hidden="1" x14ac:dyDescent="0.25">
      <c r="A1156" t="s">
        <v>2782</v>
      </c>
      <c r="B1156" t="s">
        <v>2971</v>
      </c>
      <c r="C1156" t="s">
        <v>371</v>
      </c>
      <c r="D1156" t="s">
        <v>2784</v>
      </c>
      <c r="E1156" t="s">
        <v>2972</v>
      </c>
      <c r="F1156" t="s">
        <v>2973</v>
      </c>
      <c r="G1156" t="s">
        <v>2974</v>
      </c>
      <c r="H1156" t="s">
        <v>469</v>
      </c>
      <c r="I1156" t="s">
        <v>376</v>
      </c>
      <c r="J1156" s="33">
        <v>0.66259699999999999</v>
      </c>
      <c r="K1156" s="33">
        <v>629.46699999999998</v>
      </c>
      <c r="L1156">
        <v>15</v>
      </c>
      <c r="M1156">
        <v>708151</v>
      </c>
      <c r="N1156" t="s">
        <v>1294</v>
      </c>
      <c r="O1156" t="s">
        <v>1513</v>
      </c>
      <c r="P1156">
        <f>IF(Tabel1[[#This Row],[Beschikte productie per jaar '[MWh']]]&gt;14.25,1,0)</f>
        <v>1</v>
      </c>
      <c r="Q1156" s="2" t="str">
        <f>VLOOKUP(Tabel1[[#This Row],[Plaats lokatie]],stadgem,4,0)</f>
        <v>Coevorden</v>
      </c>
    </row>
    <row r="1157" spans="1:17" hidden="1" x14ac:dyDescent="0.25">
      <c r="A1157" t="s">
        <v>2782</v>
      </c>
      <c r="B1157" t="s">
        <v>2975</v>
      </c>
      <c r="C1157" t="s">
        <v>371</v>
      </c>
      <c r="D1157" t="s">
        <v>2784</v>
      </c>
      <c r="E1157" t="s">
        <v>2976</v>
      </c>
      <c r="F1157" t="s">
        <v>2977</v>
      </c>
      <c r="G1157" t="s">
        <v>2978</v>
      </c>
      <c r="H1157" t="s">
        <v>384</v>
      </c>
      <c r="I1157" t="s">
        <v>376</v>
      </c>
      <c r="J1157" s="33">
        <v>0.1</v>
      </c>
      <c r="K1157" s="33">
        <v>95</v>
      </c>
      <c r="L1157">
        <v>15</v>
      </c>
      <c r="M1157">
        <v>108300</v>
      </c>
      <c r="N1157" t="s">
        <v>1294</v>
      </c>
      <c r="O1157" t="s">
        <v>1513</v>
      </c>
      <c r="P1157">
        <f>IF(Tabel1[[#This Row],[Beschikte productie per jaar '[MWh']]]&gt;14.25,1,0)</f>
        <v>1</v>
      </c>
      <c r="Q1157" s="2" t="str">
        <f>VLOOKUP(Tabel1[[#This Row],[Plaats lokatie]],stadgem,4,0)</f>
        <v>Hoogeveen</v>
      </c>
    </row>
    <row r="1158" spans="1:17" hidden="1" x14ac:dyDescent="0.25">
      <c r="A1158" t="s">
        <v>2782</v>
      </c>
      <c r="B1158" t="s">
        <v>2979</v>
      </c>
      <c r="C1158" t="s">
        <v>371</v>
      </c>
      <c r="D1158" t="s">
        <v>2784</v>
      </c>
      <c r="E1158" t="s">
        <v>373</v>
      </c>
      <c r="F1158" t="s">
        <v>373</v>
      </c>
      <c r="G1158" t="s">
        <v>1029</v>
      </c>
      <c r="H1158" t="s">
        <v>1030</v>
      </c>
      <c r="I1158" t="s">
        <v>376</v>
      </c>
      <c r="J1158" s="33">
        <v>0.218</v>
      </c>
      <c r="K1158" s="33">
        <v>207.1</v>
      </c>
      <c r="L1158">
        <v>15</v>
      </c>
      <c r="M1158">
        <v>232988</v>
      </c>
      <c r="N1158" t="s">
        <v>1294</v>
      </c>
      <c r="O1158" t="s">
        <v>1513</v>
      </c>
      <c r="P1158">
        <f>IF(Tabel1[[#This Row],[Beschikte productie per jaar '[MWh']]]&gt;14.25,1,0)</f>
        <v>1</v>
      </c>
      <c r="Q1158" s="2" t="str">
        <f>VLOOKUP(Tabel1[[#This Row],[Plaats lokatie]],stadgem,4,0)</f>
        <v>Emmen</v>
      </c>
    </row>
    <row r="1159" spans="1:17" hidden="1" x14ac:dyDescent="0.25">
      <c r="A1159" t="s">
        <v>2782</v>
      </c>
      <c r="B1159" t="s">
        <v>2980</v>
      </c>
      <c r="C1159" t="s">
        <v>371</v>
      </c>
      <c r="D1159" t="s">
        <v>2784</v>
      </c>
      <c r="E1159" t="s">
        <v>1525</v>
      </c>
      <c r="F1159" t="s">
        <v>2981</v>
      </c>
      <c r="G1159" t="s">
        <v>1476</v>
      </c>
      <c r="H1159" t="s">
        <v>469</v>
      </c>
      <c r="I1159" t="s">
        <v>376</v>
      </c>
      <c r="J1159" s="33">
        <v>0.20899999999999999</v>
      </c>
      <c r="K1159" s="33">
        <v>198.55</v>
      </c>
      <c r="L1159">
        <v>15</v>
      </c>
      <c r="M1159">
        <v>226347</v>
      </c>
      <c r="N1159" t="s">
        <v>1294</v>
      </c>
      <c r="O1159" t="s">
        <v>1513</v>
      </c>
      <c r="P1159">
        <f>IF(Tabel1[[#This Row],[Beschikte productie per jaar '[MWh']]]&gt;14.25,1,0)</f>
        <v>1</v>
      </c>
      <c r="Q1159" s="2" t="str">
        <f>VLOOKUP(Tabel1[[#This Row],[Plaats lokatie]],stadgem,4,0)</f>
        <v>Coevorden</v>
      </c>
    </row>
    <row r="1160" spans="1:17" hidden="1" x14ac:dyDescent="0.25">
      <c r="A1160" t="s">
        <v>2782</v>
      </c>
      <c r="B1160" t="s">
        <v>2982</v>
      </c>
      <c r="C1160" t="s">
        <v>371</v>
      </c>
      <c r="D1160" t="s">
        <v>2784</v>
      </c>
      <c r="E1160" t="s">
        <v>2921</v>
      </c>
      <c r="F1160" t="s">
        <v>2983</v>
      </c>
      <c r="G1160" t="s">
        <v>2923</v>
      </c>
      <c r="H1160" t="s">
        <v>401</v>
      </c>
      <c r="I1160" t="s">
        <v>376</v>
      </c>
      <c r="J1160" s="33">
        <v>0.71</v>
      </c>
      <c r="K1160" s="33">
        <v>674.5</v>
      </c>
      <c r="L1160">
        <v>15</v>
      </c>
      <c r="M1160">
        <v>768930</v>
      </c>
      <c r="N1160" t="s">
        <v>1294</v>
      </c>
      <c r="O1160" t="s">
        <v>1513</v>
      </c>
      <c r="P1160">
        <f>IF(Tabel1[[#This Row],[Beschikte productie per jaar '[MWh']]]&gt;14.25,1,0)</f>
        <v>1</v>
      </c>
      <c r="Q1160" s="2" t="str">
        <f>VLOOKUP(Tabel1[[#This Row],[Plaats lokatie]],stadgem,4,0)</f>
        <v>Assen</v>
      </c>
    </row>
    <row r="1161" spans="1:17" hidden="1" x14ac:dyDescent="0.25">
      <c r="A1161" t="s">
        <v>2782</v>
      </c>
      <c r="B1161" t="s">
        <v>2984</v>
      </c>
      <c r="C1161" t="s">
        <v>371</v>
      </c>
      <c r="D1161" t="s">
        <v>2784</v>
      </c>
      <c r="E1161" t="s">
        <v>373</v>
      </c>
      <c r="F1161" t="s">
        <v>373</v>
      </c>
      <c r="G1161" t="s">
        <v>465</v>
      </c>
      <c r="H1161" t="s">
        <v>466</v>
      </c>
      <c r="I1161" t="s">
        <v>376</v>
      </c>
      <c r="J1161" s="33">
        <v>4.9680000000000002E-2</v>
      </c>
      <c r="K1161" s="33">
        <v>47.196000000000005</v>
      </c>
      <c r="L1161">
        <v>15</v>
      </c>
      <c r="M1161">
        <v>46017</v>
      </c>
      <c r="N1161" t="s">
        <v>1294</v>
      </c>
      <c r="O1161" t="s">
        <v>1513</v>
      </c>
      <c r="P1161">
        <f>IF(Tabel1[[#This Row],[Beschikte productie per jaar '[MWh']]]&gt;14.25,1,0)</f>
        <v>1</v>
      </c>
      <c r="Q1161" s="2" t="str">
        <f>VLOOKUP(Tabel1[[#This Row],[Plaats lokatie]],stadgem,4,0)</f>
        <v>Aa en Hunze</v>
      </c>
    </row>
    <row r="1162" spans="1:17" hidden="1" x14ac:dyDescent="0.25">
      <c r="A1162" t="s">
        <v>2782</v>
      </c>
      <c r="B1162" t="s">
        <v>2985</v>
      </c>
      <c r="C1162" t="s">
        <v>371</v>
      </c>
      <c r="D1162" t="s">
        <v>2784</v>
      </c>
      <c r="E1162" t="s">
        <v>373</v>
      </c>
      <c r="F1162" t="s">
        <v>373</v>
      </c>
      <c r="G1162" t="s">
        <v>456</v>
      </c>
      <c r="H1162" t="s">
        <v>457</v>
      </c>
      <c r="I1162" t="s">
        <v>376</v>
      </c>
      <c r="J1162" s="33">
        <v>0.21</v>
      </c>
      <c r="K1162" s="33">
        <v>199.5</v>
      </c>
      <c r="L1162">
        <v>15</v>
      </c>
      <c r="M1162">
        <v>224438</v>
      </c>
      <c r="N1162" t="s">
        <v>1294</v>
      </c>
      <c r="O1162" t="s">
        <v>1513</v>
      </c>
      <c r="P1162">
        <f>IF(Tabel1[[#This Row],[Beschikte productie per jaar '[MWh']]]&gt;14.25,1,0)</f>
        <v>1</v>
      </c>
      <c r="Q1162" s="2" t="str">
        <f>VLOOKUP(Tabel1[[#This Row],[Plaats lokatie]],stadgem,4,0)</f>
        <v>Hoogeveen</v>
      </c>
    </row>
    <row r="1163" spans="1:17" hidden="1" x14ac:dyDescent="0.25">
      <c r="A1163" t="s">
        <v>2782</v>
      </c>
      <c r="B1163" t="s">
        <v>2986</v>
      </c>
      <c r="C1163" t="s">
        <v>371</v>
      </c>
      <c r="D1163" t="s">
        <v>2784</v>
      </c>
      <c r="E1163" t="s">
        <v>2987</v>
      </c>
      <c r="F1163" t="s">
        <v>2988</v>
      </c>
      <c r="G1163" t="s">
        <v>2989</v>
      </c>
      <c r="H1163" t="s">
        <v>401</v>
      </c>
      <c r="I1163" t="s">
        <v>376</v>
      </c>
      <c r="J1163" s="33">
        <v>0.1</v>
      </c>
      <c r="K1163" s="33">
        <v>95</v>
      </c>
      <c r="L1163">
        <v>15</v>
      </c>
      <c r="M1163">
        <v>105450</v>
      </c>
      <c r="N1163" t="s">
        <v>1294</v>
      </c>
      <c r="O1163" t="s">
        <v>1513</v>
      </c>
      <c r="P1163">
        <f>IF(Tabel1[[#This Row],[Beschikte productie per jaar '[MWh']]]&gt;14.25,1,0)</f>
        <v>1</v>
      </c>
      <c r="Q1163" s="2" t="str">
        <f>VLOOKUP(Tabel1[[#This Row],[Plaats lokatie]],stadgem,4,0)</f>
        <v>Assen</v>
      </c>
    </row>
    <row r="1164" spans="1:17" hidden="1" x14ac:dyDescent="0.25">
      <c r="A1164" t="s">
        <v>2782</v>
      </c>
      <c r="B1164" t="s">
        <v>2990</v>
      </c>
      <c r="C1164" t="s">
        <v>371</v>
      </c>
      <c r="D1164" t="s">
        <v>2784</v>
      </c>
      <c r="E1164" t="s">
        <v>2639</v>
      </c>
      <c r="F1164" t="s">
        <v>2991</v>
      </c>
      <c r="G1164" t="s">
        <v>2992</v>
      </c>
      <c r="H1164" t="s">
        <v>497</v>
      </c>
      <c r="I1164" t="s">
        <v>376</v>
      </c>
      <c r="J1164" s="33">
        <v>0.21</v>
      </c>
      <c r="K1164" s="33">
        <v>199.5</v>
      </c>
      <c r="L1164">
        <v>15</v>
      </c>
      <c r="M1164">
        <v>224438</v>
      </c>
      <c r="N1164" t="s">
        <v>1294</v>
      </c>
      <c r="O1164" t="s">
        <v>1513</v>
      </c>
      <c r="P1164">
        <f>IF(Tabel1[[#This Row],[Beschikte productie per jaar '[MWh']]]&gt;14.25,1,0)</f>
        <v>1</v>
      </c>
      <c r="Q1164" s="2" t="str">
        <f>VLOOKUP(Tabel1[[#This Row],[Plaats lokatie]],stadgem,4,0)</f>
        <v>De Wolden</v>
      </c>
    </row>
    <row r="1165" spans="1:17" hidden="1" x14ac:dyDescent="0.25">
      <c r="A1165" t="s">
        <v>2782</v>
      </c>
      <c r="B1165" t="s">
        <v>2993</v>
      </c>
      <c r="C1165" t="s">
        <v>371</v>
      </c>
      <c r="D1165" t="s">
        <v>2784</v>
      </c>
      <c r="E1165" t="s">
        <v>2994</v>
      </c>
      <c r="F1165" t="s">
        <v>2995</v>
      </c>
      <c r="G1165" t="s">
        <v>2996</v>
      </c>
      <c r="H1165" t="s">
        <v>969</v>
      </c>
      <c r="I1165" t="s">
        <v>376</v>
      </c>
      <c r="J1165" s="33">
        <v>0.1134</v>
      </c>
      <c r="K1165" s="33">
        <v>107.73</v>
      </c>
      <c r="L1165">
        <v>15</v>
      </c>
      <c r="M1165">
        <v>105037</v>
      </c>
      <c r="N1165" t="s">
        <v>1294</v>
      </c>
      <c r="O1165" t="s">
        <v>1513</v>
      </c>
      <c r="P1165">
        <f>IF(Tabel1[[#This Row],[Beschikte productie per jaar '[MWh']]]&gt;14.25,1,0)</f>
        <v>1</v>
      </c>
      <c r="Q1165" s="2" t="str">
        <f>VLOOKUP(Tabel1[[#This Row],[Plaats lokatie]],stadgem,4,0)</f>
        <v>Borger-Odoorn</v>
      </c>
    </row>
    <row r="1166" spans="1:17" hidden="1" x14ac:dyDescent="0.25">
      <c r="A1166" t="s">
        <v>2782</v>
      </c>
      <c r="B1166" t="s">
        <v>2997</v>
      </c>
      <c r="C1166" t="s">
        <v>371</v>
      </c>
      <c r="D1166" t="s">
        <v>2784</v>
      </c>
      <c r="E1166" t="s">
        <v>2998</v>
      </c>
      <c r="F1166" t="s">
        <v>2999</v>
      </c>
      <c r="G1166" t="s">
        <v>2112</v>
      </c>
      <c r="H1166" t="s">
        <v>401</v>
      </c>
      <c r="I1166" t="s">
        <v>376</v>
      </c>
      <c r="J1166" s="33">
        <v>0.19800000000000001</v>
      </c>
      <c r="K1166" s="33">
        <v>188.1</v>
      </c>
      <c r="L1166">
        <v>15</v>
      </c>
      <c r="M1166">
        <v>214434</v>
      </c>
      <c r="N1166" t="s">
        <v>1294</v>
      </c>
      <c r="O1166" t="s">
        <v>1513</v>
      </c>
      <c r="P1166">
        <f>IF(Tabel1[[#This Row],[Beschikte productie per jaar '[MWh']]]&gt;14.25,1,0)</f>
        <v>1</v>
      </c>
      <c r="Q1166" s="2" t="str">
        <f>VLOOKUP(Tabel1[[#This Row],[Plaats lokatie]],stadgem,4,0)</f>
        <v>Assen</v>
      </c>
    </row>
    <row r="1167" spans="1:17" hidden="1" x14ac:dyDescent="0.25">
      <c r="A1167" t="s">
        <v>2782</v>
      </c>
      <c r="B1167" t="s">
        <v>3000</v>
      </c>
      <c r="C1167" t="s">
        <v>371</v>
      </c>
      <c r="D1167" t="s">
        <v>2784</v>
      </c>
      <c r="E1167" t="s">
        <v>1759</v>
      </c>
      <c r="F1167" t="s">
        <v>3001</v>
      </c>
      <c r="G1167" t="s">
        <v>1500</v>
      </c>
      <c r="H1167" t="s">
        <v>389</v>
      </c>
      <c r="I1167" t="s">
        <v>376</v>
      </c>
      <c r="J1167" s="33">
        <v>0.81599999999999995</v>
      </c>
      <c r="K1167" s="33">
        <v>775.2</v>
      </c>
      <c r="L1167">
        <v>15</v>
      </c>
      <c r="M1167">
        <v>860472</v>
      </c>
      <c r="N1167" t="s">
        <v>1294</v>
      </c>
      <c r="O1167" t="s">
        <v>1513</v>
      </c>
      <c r="P1167">
        <f>IF(Tabel1[[#This Row],[Beschikte productie per jaar '[MWh']]]&gt;14.25,1,0)</f>
        <v>1</v>
      </c>
      <c r="Q1167" s="2" t="str">
        <f>VLOOKUP(Tabel1[[#This Row],[Plaats lokatie]],stadgem,4,0)</f>
        <v>Emmen</v>
      </c>
    </row>
    <row r="1168" spans="1:17" hidden="1" x14ac:dyDescent="0.25">
      <c r="A1168" t="s">
        <v>2782</v>
      </c>
      <c r="B1168" t="s">
        <v>3002</v>
      </c>
      <c r="C1168" t="s">
        <v>371</v>
      </c>
      <c r="D1168" t="s">
        <v>2784</v>
      </c>
      <c r="E1168" t="s">
        <v>3003</v>
      </c>
      <c r="F1168" t="s">
        <v>3004</v>
      </c>
      <c r="G1168" t="s">
        <v>3005</v>
      </c>
      <c r="H1168" t="s">
        <v>397</v>
      </c>
      <c r="I1168" t="s">
        <v>376</v>
      </c>
      <c r="J1168" s="33">
        <v>0.2</v>
      </c>
      <c r="K1168" s="33">
        <v>190</v>
      </c>
      <c r="L1168">
        <v>15</v>
      </c>
      <c r="M1168">
        <v>216600</v>
      </c>
      <c r="N1168" t="s">
        <v>1294</v>
      </c>
      <c r="O1168" t="s">
        <v>1513</v>
      </c>
      <c r="P1168">
        <f>IF(Tabel1[[#This Row],[Beschikte productie per jaar '[MWh']]]&gt;14.25,1,0)</f>
        <v>1</v>
      </c>
      <c r="Q1168" s="2" t="str">
        <f>VLOOKUP(Tabel1[[#This Row],[Plaats lokatie]],stadgem,4,0)</f>
        <v>Meppel</v>
      </c>
    </row>
    <row r="1169" spans="1:17" hidden="1" x14ac:dyDescent="0.25">
      <c r="A1169" t="s">
        <v>2782</v>
      </c>
      <c r="B1169" t="s">
        <v>3006</v>
      </c>
      <c r="C1169" t="s">
        <v>371</v>
      </c>
      <c r="D1169" t="s">
        <v>2784</v>
      </c>
      <c r="E1169" t="s">
        <v>2639</v>
      </c>
      <c r="F1169" t="s">
        <v>3007</v>
      </c>
      <c r="G1169" t="s">
        <v>3008</v>
      </c>
      <c r="H1169" t="s">
        <v>947</v>
      </c>
      <c r="I1169" t="s">
        <v>376</v>
      </c>
      <c r="J1169" s="33">
        <v>0.19800000000000001</v>
      </c>
      <c r="K1169" s="33">
        <v>188.1</v>
      </c>
      <c r="L1169">
        <v>15</v>
      </c>
      <c r="M1169">
        <v>211613</v>
      </c>
      <c r="N1169" t="s">
        <v>1294</v>
      </c>
      <c r="O1169" t="s">
        <v>1513</v>
      </c>
      <c r="P1169">
        <f>IF(Tabel1[[#This Row],[Beschikte productie per jaar '[MWh']]]&gt;14.25,1,0)</f>
        <v>1</v>
      </c>
      <c r="Q1169" s="2" t="str">
        <f>VLOOKUP(Tabel1[[#This Row],[Plaats lokatie]],stadgem,4,0)</f>
        <v>Midden-Drenthe</v>
      </c>
    </row>
    <row r="1170" spans="1:17" hidden="1" x14ac:dyDescent="0.25">
      <c r="A1170" t="s">
        <v>2782</v>
      </c>
      <c r="B1170" t="s">
        <v>3009</v>
      </c>
      <c r="C1170" t="s">
        <v>371</v>
      </c>
      <c r="D1170" t="s">
        <v>2784</v>
      </c>
      <c r="E1170" t="s">
        <v>2826</v>
      </c>
      <c r="F1170" t="s">
        <v>3010</v>
      </c>
      <c r="G1170" t="s">
        <v>3011</v>
      </c>
      <c r="H1170" t="s">
        <v>428</v>
      </c>
      <c r="I1170" t="s">
        <v>376</v>
      </c>
      <c r="J1170" s="33">
        <v>0.499</v>
      </c>
      <c r="K1170" s="33">
        <v>474.05</v>
      </c>
      <c r="L1170">
        <v>15</v>
      </c>
      <c r="M1170">
        <v>540417</v>
      </c>
      <c r="N1170" t="s">
        <v>1294</v>
      </c>
      <c r="O1170" t="s">
        <v>1513</v>
      </c>
      <c r="P1170">
        <f>IF(Tabel1[[#This Row],[Beschikte productie per jaar '[MWh']]]&gt;14.25,1,0)</f>
        <v>1</v>
      </c>
      <c r="Q1170" s="2" t="str">
        <f>VLOOKUP(Tabel1[[#This Row],[Plaats lokatie]],stadgem,4,0)</f>
        <v>Emmen</v>
      </c>
    </row>
    <row r="1171" spans="1:17" hidden="1" x14ac:dyDescent="0.25">
      <c r="A1171" t="s">
        <v>2782</v>
      </c>
      <c r="B1171" t="s">
        <v>3012</v>
      </c>
      <c r="C1171" t="s">
        <v>371</v>
      </c>
      <c r="D1171" t="s">
        <v>2784</v>
      </c>
      <c r="E1171" t="s">
        <v>373</v>
      </c>
      <c r="F1171" t="s">
        <v>373</v>
      </c>
      <c r="G1171" t="s">
        <v>2349</v>
      </c>
      <c r="H1171" t="s">
        <v>389</v>
      </c>
      <c r="I1171" t="s">
        <v>376</v>
      </c>
      <c r="J1171" s="33">
        <v>0.247086</v>
      </c>
      <c r="K1171" s="33">
        <v>234.732</v>
      </c>
      <c r="L1171">
        <v>15</v>
      </c>
      <c r="M1171">
        <v>264074</v>
      </c>
      <c r="N1171" t="s">
        <v>1294</v>
      </c>
      <c r="O1171" t="s">
        <v>1513</v>
      </c>
      <c r="P1171">
        <f>IF(Tabel1[[#This Row],[Beschikte productie per jaar '[MWh']]]&gt;14.25,1,0)</f>
        <v>1</v>
      </c>
      <c r="Q1171" s="2" t="str">
        <f>VLOOKUP(Tabel1[[#This Row],[Plaats lokatie]],stadgem,4,0)</f>
        <v>Emmen</v>
      </c>
    </row>
    <row r="1172" spans="1:17" hidden="1" x14ac:dyDescent="0.25">
      <c r="A1172" t="s">
        <v>2782</v>
      </c>
      <c r="B1172" t="s">
        <v>3013</v>
      </c>
      <c r="C1172" t="s">
        <v>1145</v>
      </c>
      <c r="D1172" t="s">
        <v>2970</v>
      </c>
      <c r="E1172" t="s">
        <v>1826</v>
      </c>
      <c r="F1172" t="s">
        <v>3014</v>
      </c>
      <c r="G1172" t="s">
        <v>3015</v>
      </c>
      <c r="H1172" t="s">
        <v>1030</v>
      </c>
      <c r="I1172" t="s">
        <v>376</v>
      </c>
      <c r="J1172" s="33">
        <v>0.995</v>
      </c>
      <c r="K1172" s="33">
        <v>2985</v>
      </c>
      <c r="L1172">
        <v>12</v>
      </c>
      <c r="M1172">
        <v>1217880</v>
      </c>
      <c r="N1172" t="s">
        <v>565</v>
      </c>
      <c r="O1172" t="s">
        <v>378</v>
      </c>
      <c r="P1172">
        <f>IF(Tabel1[[#This Row],[Beschikte productie per jaar '[MWh']]]&gt;14.25,1,0)</f>
        <v>1</v>
      </c>
      <c r="Q1172" s="2" t="str">
        <f>VLOOKUP(Tabel1[[#This Row],[Plaats lokatie]],stadgem,4,0)</f>
        <v>Emmen</v>
      </c>
    </row>
    <row r="1173" spans="1:17" hidden="1" x14ac:dyDescent="0.25">
      <c r="A1173" t="s">
        <v>2782</v>
      </c>
      <c r="B1173" t="s">
        <v>3016</v>
      </c>
      <c r="C1173" t="s">
        <v>371</v>
      </c>
      <c r="D1173" t="s">
        <v>2784</v>
      </c>
      <c r="E1173" t="s">
        <v>1857</v>
      </c>
      <c r="F1173" t="s">
        <v>3017</v>
      </c>
      <c r="G1173" t="s">
        <v>3018</v>
      </c>
      <c r="H1173" t="s">
        <v>397</v>
      </c>
      <c r="I1173" t="s">
        <v>376</v>
      </c>
      <c r="J1173" s="33">
        <v>0.16</v>
      </c>
      <c r="K1173" s="33">
        <v>152</v>
      </c>
      <c r="L1173">
        <v>15</v>
      </c>
      <c r="M1173">
        <v>171000</v>
      </c>
      <c r="N1173" t="s">
        <v>1294</v>
      </c>
      <c r="O1173" t="s">
        <v>1513</v>
      </c>
      <c r="P1173">
        <f>IF(Tabel1[[#This Row],[Beschikte productie per jaar '[MWh']]]&gt;14.25,1,0)</f>
        <v>1</v>
      </c>
      <c r="Q1173" s="2" t="str">
        <f>VLOOKUP(Tabel1[[#This Row],[Plaats lokatie]],stadgem,4,0)</f>
        <v>Meppel</v>
      </c>
    </row>
    <row r="1174" spans="1:17" hidden="1" x14ac:dyDescent="0.25">
      <c r="A1174" t="s">
        <v>2782</v>
      </c>
      <c r="B1174" t="s">
        <v>3019</v>
      </c>
      <c r="C1174" t="s">
        <v>371</v>
      </c>
      <c r="D1174" t="s">
        <v>2784</v>
      </c>
      <c r="E1174" t="s">
        <v>2893</v>
      </c>
      <c r="F1174" t="s">
        <v>3020</v>
      </c>
      <c r="G1174" t="s">
        <v>3021</v>
      </c>
      <c r="H1174" t="s">
        <v>389</v>
      </c>
      <c r="I1174" t="s">
        <v>376</v>
      </c>
      <c r="J1174" s="33">
        <v>0.44690000000000002</v>
      </c>
      <c r="K1174" s="33">
        <v>424.55500000000001</v>
      </c>
      <c r="L1174">
        <v>15</v>
      </c>
      <c r="M1174">
        <v>483993</v>
      </c>
      <c r="N1174" t="s">
        <v>1294</v>
      </c>
      <c r="O1174" t="s">
        <v>1513</v>
      </c>
      <c r="P1174">
        <f>IF(Tabel1[[#This Row],[Beschikte productie per jaar '[MWh']]]&gt;14.25,1,0)</f>
        <v>1</v>
      </c>
      <c r="Q1174" s="2" t="str">
        <f>VLOOKUP(Tabel1[[#This Row],[Plaats lokatie]],stadgem,4,0)</f>
        <v>Emmen</v>
      </c>
    </row>
    <row r="1175" spans="1:17" hidden="1" x14ac:dyDescent="0.25">
      <c r="A1175" t="s">
        <v>2782</v>
      </c>
      <c r="B1175" t="s">
        <v>3022</v>
      </c>
      <c r="C1175" t="s">
        <v>371</v>
      </c>
      <c r="D1175" t="s">
        <v>2784</v>
      </c>
      <c r="E1175" t="s">
        <v>373</v>
      </c>
      <c r="F1175" t="s">
        <v>373</v>
      </c>
      <c r="G1175" t="s">
        <v>1060</v>
      </c>
      <c r="H1175" t="s">
        <v>708</v>
      </c>
      <c r="I1175" t="s">
        <v>376</v>
      </c>
      <c r="J1175" s="33">
        <v>0.3</v>
      </c>
      <c r="K1175" s="33">
        <v>285</v>
      </c>
      <c r="L1175">
        <v>15</v>
      </c>
      <c r="M1175">
        <v>320625</v>
      </c>
      <c r="N1175" t="s">
        <v>1294</v>
      </c>
      <c r="O1175" t="s">
        <v>1513</v>
      </c>
      <c r="P1175">
        <f>IF(Tabel1[[#This Row],[Beschikte productie per jaar '[MWh']]]&gt;14.25,1,0)</f>
        <v>1</v>
      </c>
      <c r="Q1175" s="2" t="str">
        <f>VLOOKUP(Tabel1[[#This Row],[Plaats lokatie]],stadgem,4,0)</f>
        <v>Coevorden</v>
      </c>
    </row>
    <row r="1176" spans="1:17" hidden="1" x14ac:dyDescent="0.25">
      <c r="A1176" t="s">
        <v>2782</v>
      </c>
      <c r="B1176" t="s">
        <v>3023</v>
      </c>
      <c r="C1176" t="s">
        <v>371</v>
      </c>
      <c r="D1176" t="s">
        <v>2784</v>
      </c>
      <c r="E1176" t="s">
        <v>3024</v>
      </c>
      <c r="F1176" t="s">
        <v>3025</v>
      </c>
      <c r="G1176" t="s">
        <v>3026</v>
      </c>
      <c r="H1176" t="s">
        <v>589</v>
      </c>
      <c r="I1176" t="s">
        <v>376</v>
      </c>
      <c r="J1176" s="33">
        <v>0.19500000000000001</v>
      </c>
      <c r="K1176" s="33">
        <v>185.25</v>
      </c>
      <c r="L1176">
        <v>15</v>
      </c>
      <c r="M1176">
        <v>205628</v>
      </c>
      <c r="N1176" t="s">
        <v>1294</v>
      </c>
      <c r="O1176" t="s">
        <v>1513</v>
      </c>
      <c r="P1176">
        <f>IF(Tabel1[[#This Row],[Beschikte productie per jaar '[MWh']]]&gt;14.25,1,0)</f>
        <v>1</v>
      </c>
      <c r="Q1176" s="2" t="str">
        <f>VLOOKUP(Tabel1[[#This Row],[Plaats lokatie]],stadgem,4,0)</f>
        <v>Emmen</v>
      </c>
    </row>
    <row r="1177" spans="1:17" hidden="1" x14ac:dyDescent="0.25">
      <c r="A1177" t="s">
        <v>2782</v>
      </c>
      <c r="B1177" t="s">
        <v>3027</v>
      </c>
      <c r="C1177" t="s">
        <v>371</v>
      </c>
      <c r="D1177" t="s">
        <v>2784</v>
      </c>
      <c r="E1177" t="s">
        <v>373</v>
      </c>
      <c r="F1177" t="s">
        <v>373</v>
      </c>
      <c r="G1177" t="s">
        <v>2349</v>
      </c>
      <c r="H1177" t="s">
        <v>389</v>
      </c>
      <c r="I1177" t="s">
        <v>376</v>
      </c>
      <c r="J1177" s="33">
        <v>8.8978000000000002E-2</v>
      </c>
      <c r="K1177" s="33">
        <v>84.528999999999996</v>
      </c>
      <c r="L1177">
        <v>15</v>
      </c>
      <c r="M1177">
        <v>95096</v>
      </c>
      <c r="N1177" t="s">
        <v>1294</v>
      </c>
      <c r="O1177" t="s">
        <v>1513</v>
      </c>
      <c r="P1177">
        <f>IF(Tabel1[[#This Row],[Beschikte productie per jaar '[MWh']]]&gt;14.25,1,0)</f>
        <v>1</v>
      </c>
      <c r="Q1177" s="2" t="str">
        <f>VLOOKUP(Tabel1[[#This Row],[Plaats lokatie]],stadgem,4,0)</f>
        <v>Emmen</v>
      </c>
    </row>
    <row r="1178" spans="1:17" hidden="1" x14ac:dyDescent="0.25">
      <c r="A1178" t="s">
        <v>2782</v>
      </c>
      <c r="B1178" t="s">
        <v>3028</v>
      </c>
      <c r="C1178" t="s">
        <v>371</v>
      </c>
      <c r="D1178" t="s">
        <v>2784</v>
      </c>
      <c r="E1178" t="s">
        <v>373</v>
      </c>
      <c r="F1178" t="s">
        <v>373</v>
      </c>
      <c r="G1178" t="s">
        <v>445</v>
      </c>
      <c r="H1178" t="s">
        <v>446</v>
      </c>
      <c r="I1178" t="s">
        <v>376</v>
      </c>
      <c r="J1178" s="33">
        <v>0.217</v>
      </c>
      <c r="K1178" s="33">
        <v>206.15</v>
      </c>
      <c r="L1178">
        <v>15</v>
      </c>
      <c r="M1178">
        <v>231919</v>
      </c>
      <c r="N1178" t="s">
        <v>1294</v>
      </c>
      <c r="O1178" t="s">
        <v>1513</v>
      </c>
      <c r="P1178">
        <f>IF(Tabel1[[#This Row],[Beschikte productie per jaar '[MWh']]]&gt;14.25,1,0)</f>
        <v>1</v>
      </c>
      <c r="Q1178" s="2" t="str">
        <f>VLOOKUP(Tabel1[[#This Row],[Plaats lokatie]],stadgem,4,0)</f>
        <v>Midden-Drenthe</v>
      </c>
    </row>
    <row r="1179" spans="1:17" hidden="1" x14ac:dyDescent="0.25">
      <c r="A1179" t="s">
        <v>2782</v>
      </c>
      <c r="B1179" t="s">
        <v>3029</v>
      </c>
      <c r="C1179" t="s">
        <v>371</v>
      </c>
      <c r="D1179" t="s">
        <v>2784</v>
      </c>
      <c r="E1179" t="s">
        <v>2788</v>
      </c>
      <c r="F1179" t="s">
        <v>3030</v>
      </c>
      <c r="G1179" t="s">
        <v>3031</v>
      </c>
      <c r="H1179" t="s">
        <v>3032</v>
      </c>
      <c r="I1179" t="s">
        <v>376</v>
      </c>
      <c r="J1179" s="33">
        <v>0.14538999999999999</v>
      </c>
      <c r="K1179" s="33">
        <v>138.12100000000001</v>
      </c>
      <c r="L1179">
        <v>15</v>
      </c>
      <c r="M1179">
        <v>155387</v>
      </c>
      <c r="N1179" t="s">
        <v>1294</v>
      </c>
      <c r="O1179" t="s">
        <v>1513</v>
      </c>
      <c r="P1179">
        <f>IF(Tabel1[[#This Row],[Beschikte productie per jaar '[MWh']]]&gt;14.25,1,0)</f>
        <v>1</v>
      </c>
      <c r="Q1179" s="2" t="str">
        <f>VLOOKUP(Tabel1[[#This Row],[Plaats lokatie]],stadgem,4,0)</f>
        <v>Aa en Hunze</v>
      </c>
    </row>
    <row r="1180" spans="1:17" hidden="1" x14ac:dyDescent="0.25">
      <c r="A1180" t="s">
        <v>2782</v>
      </c>
      <c r="B1180" t="s">
        <v>3033</v>
      </c>
      <c r="C1180" t="s">
        <v>371</v>
      </c>
      <c r="D1180" t="s">
        <v>2784</v>
      </c>
      <c r="E1180" t="s">
        <v>373</v>
      </c>
      <c r="F1180" t="s">
        <v>373</v>
      </c>
      <c r="G1180" t="s">
        <v>856</v>
      </c>
      <c r="H1180" t="s">
        <v>857</v>
      </c>
      <c r="I1180" t="s">
        <v>376</v>
      </c>
      <c r="J1180" s="33">
        <v>0.1648</v>
      </c>
      <c r="K1180" s="33">
        <v>156.56</v>
      </c>
      <c r="L1180">
        <v>15</v>
      </c>
      <c r="M1180">
        <v>178479</v>
      </c>
      <c r="N1180" t="s">
        <v>1294</v>
      </c>
      <c r="O1180" t="s">
        <v>1513</v>
      </c>
      <c r="P1180">
        <f>IF(Tabel1[[#This Row],[Beschikte productie per jaar '[MWh']]]&gt;14.25,1,0)</f>
        <v>1</v>
      </c>
      <c r="Q1180" s="2" t="str">
        <f>VLOOKUP(Tabel1[[#This Row],[Plaats lokatie]],stadgem,4,0)</f>
        <v>Meppel</v>
      </c>
    </row>
    <row r="1181" spans="1:17" hidden="1" x14ac:dyDescent="0.25">
      <c r="A1181" t="s">
        <v>2782</v>
      </c>
      <c r="B1181" t="s">
        <v>3034</v>
      </c>
      <c r="C1181" t="s">
        <v>371</v>
      </c>
      <c r="D1181" t="s">
        <v>2784</v>
      </c>
      <c r="E1181" t="s">
        <v>373</v>
      </c>
      <c r="F1181" t="s">
        <v>373</v>
      </c>
      <c r="G1181" t="s">
        <v>427</v>
      </c>
      <c r="H1181" t="s">
        <v>428</v>
      </c>
      <c r="I1181" t="s">
        <v>376</v>
      </c>
      <c r="J1181" s="33">
        <v>0.499</v>
      </c>
      <c r="K1181" s="33">
        <v>474.05</v>
      </c>
      <c r="L1181">
        <v>15</v>
      </c>
      <c r="M1181">
        <v>540417</v>
      </c>
      <c r="N1181" t="s">
        <v>1294</v>
      </c>
      <c r="O1181" t="s">
        <v>1513</v>
      </c>
      <c r="P1181">
        <f>IF(Tabel1[[#This Row],[Beschikte productie per jaar '[MWh']]]&gt;14.25,1,0)</f>
        <v>1</v>
      </c>
      <c r="Q1181" s="2" t="str">
        <f>VLOOKUP(Tabel1[[#This Row],[Plaats lokatie]],stadgem,4,0)</f>
        <v>Emmen</v>
      </c>
    </row>
    <row r="1182" spans="1:17" x14ac:dyDescent="0.25">
      <c r="A1182" t="s">
        <v>2782</v>
      </c>
      <c r="B1182" t="s">
        <v>3035</v>
      </c>
      <c r="C1182" t="s">
        <v>371</v>
      </c>
      <c r="D1182" t="s">
        <v>2784</v>
      </c>
      <c r="E1182" t="s">
        <v>373</v>
      </c>
      <c r="F1182" t="s">
        <v>373</v>
      </c>
      <c r="G1182" t="s">
        <v>430</v>
      </c>
      <c r="H1182" t="s">
        <v>431</v>
      </c>
      <c r="I1182" t="s">
        <v>376</v>
      </c>
      <c r="J1182" s="33">
        <v>0.12</v>
      </c>
      <c r="K1182" s="33">
        <v>114</v>
      </c>
      <c r="L1182">
        <v>15</v>
      </c>
      <c r="M1182">
        <v>129960</v>
      </c>
      <c r="N1182" t="s">
        <v>1294</v>
      </c>
      <c r="O1182" t="s">
        <v>1513</v>
      </c>
      <c r="P1182">
        <f>IF(Tabel1[[#This Row],[Beschikte productie per jaar '[MWh']]]&gt;14.25,1,0)</f>
        <v>1</v>
      </c>
      <c r="Q1182" s="2" t="str">
        <f>VLOOKUP(Tabel1[[#This Row],[Plaats lokatie]],stadgem,4,0)</f>
        <v>Tynaarlo</v>
      </c>
    </row>
    <row r="1183" spans="1:17" hidden="1" x14ac:dyDescent="0.25">
      <c r="A1183" t="s">
        <v>2782</v>
      </c>
      <c r="B1183" t="s">
        <v>3036</v>
      </c>
      <c r="C1183" t="s">
        <v>1145</v>
      </c>
      <c r="D1183" t="s">
        <v>2970</v>
      </c>
      <c r="E1183" t="s">
        <v>3037</v>
      </c>
      <c r="F1183" t="s">
        <v>3038</v>
      </c>
      <c r="G1183" t="s">
        <v>2283</v>
      </c>
      <c r="H1183" t="s">
        <v>589</v>
      </c>
      <c r="I1183" t="s">
        <v>376</v>
      </c>
      <c r="J1183" s="33">
        <v>0.95</v>
      </c>
      <c r="K1183" s="33">
        <v>2850</v>
      </c>
      <c r="L1183">
        <v>12</v>
      </c>
      <c r="M1183">
        <v>1162800</v>
      </c>
      <c r="N1183" t="s">
        <v>565</v>
      </c>
      <c r="O1183" t="s">
        <v>378</v>
      </c>
      <c r="P1183">
        <f>IF(Tabel1[[#This Row],[Beschikte productie per jaar '[MWh']]]&gt;14.25,1,0)</f>
        <v>1</v>
      </c>
      <c r="Q1183" s="2" t="str">
        <f>VLOOKUP(Tabel1[[#This Row],[Plaats lokatie]],stadgem,4,0)</f>
        <v>Emmen</v>
      </c>
    </row>
    <row r="1184" spans="1:17" hidden="1" x14ac:dyDescent="0.25">
      <c r="A1184" t="s">
        <v>2782</v>
      </c>
      <c r="B1184" t="s">
        <v>3039</v>
      </c>
      <c r="C1184" t="s">
        <v>1139</v>
      </c>
      <c r="D1184" t="s">
        <v>3040</v>
      </c>
      <c r="E1184" t="s">
        <v>373</v>
      </c>
      <c r="F1184" t="s">
        <v>373</v>
      </c>
      <c r="G1184" t="s">
        <v>641</v>
      </c>
      <c r="H1184" t="s">
        <v>642</v>
      </c>
      <c r="I1184" t="s">
        <v>376</v>
      </c>
      <c r="J1184" s="33">
        <v>0.01</v>
      </c>
      <c r="K1184" s="33">
        <v>21</v>
      </c>
      <c r="L1184">
        <v>15</v>
      </c>
      <c r="M1184">
        <v>12285</v>
      </c>
      <c r="N1184" t="s">
        <v>565</v>
      </c>
      <c r="O1184" t="s">
        <v>378</v>
      </c>
      <c r="P1184">
        <f>IF(Tabel1[[#This Row],[Beschikte productie per jaar '[MWh']]]&gt;14.25,1,0)</f>
        <v>1</v>
      </c>
      <c r="Q1184" s="2" t="str">
        <f>VLOOKUP(Tabel1[[#This Row],[Plaats lokatie]],stadgem,4,0)</f>
        <v>De Wolden</v>
      </c>
    </row>
    <row r="1185" spans="1:17" hidden="1" x14ac:dyDescent="0.25">
      <c r="A1185" t="s">
        <v>2782</v>
      </c>
      <c r="B1185" t="s">
        <v>3041</v>
      </c>
      <c r="C1185" t="s">
        <v>371</v>
      </c>
      <c r="D1185" t="s">
        <v>2784</v>
      </c>
      <c r="E1185" t="s">
        <v>2893</v>
      </c>
      <c r="F1185" t="s">
        <v>3042</v>
      </c>
      <c r="G1185" t="s">
        <v>3021</v>
      </c>
      <c r="H1185" t="s">
        <v>389</v>
      </c>
      <c r="I1185" t="s">
        <v>376</v>
      </c>
      <c r="J1185" s="33">
        <v>0.4037</v>
      </c>
      <c r="K1185" s="33">
        <v>383.51500000000004</v>
      </c>
      <c r="L1185">
        <v>15</v>
      </c>
      <c r="M1185">
        <v>437208</v>
      </c>
      <c r="N1185" t="s">
        <v>1294</v>
      </c>
      <c r="O1185" t="s">
        <v>1513</v>
      </c>
      <c r="P1185">
        <f>IF(Tabel1[[#This Row],[Beschikte productie per jaar '[MWh']]]&gt;14.25,1,0)</f>
        <v>1</v>
      </c>
      <c r="Q1185" s="2" t="str">
        <f>VLOOKUP(Tabel1[[#This Row],[Plaats lokatie]],stadgem,4,0)</f>
        <v>Emmen</v>
      </c>
    </row>
    <row r="1186" spans="1:17" hidden="1" x14ac:dyDescent="0.25">
      <c r="A1186" t="s">
        <v>2782</v>
      </c>
      <c r="B1186" t="s">
        <v>3043</v>
      </c>
      <c r="C1186" t="s">
        <v>371</v>
      </c>
      <c r="D1186" t="s">
        <v>2784</v>
      </c>
      <c r="E1186" t="s">
        <v>373</v>
      </c>
      <c r="F1186" t="s">
        <v>373</v>
      </c>
      <c r="G1186" t="s">
        <v>471</v>
      </c>
      <c r="H1186" t="s">
        <v>472</v>
      </c>
      <c r="I1186" t="s">
        <v>376</v>
      </c>
      <c r="J1186" s="33">
        <v>4.1000000000000002E-2</v>
      </c>
      <c r="K1186" s="33">
        <v>38.950000000000003</v>
      </c>
      <c r="L1186">
        <v>15</v>
      </c>
      <c r="M1186">
        <v>44403</v>
      </c>
      <c r="N1186" t="s">
        <v>1294</v>
      </c>
      <c r="O1186" t="s">
        <v>1513</v>
      </c>
      <c r="P1186">
        <f>IF(Tabel1[[#This Row],[Beschikte productie per jaar '[MWh']]]&gt;14.25,1,0)</f>
        <v>1</v>
      </c>
      <c r="Q1186" s="2" t="str">
        <f>VLOOKUP(Tabel1[[#This Row],[Plaats lokatie]],stadgem,4,0)</f>
        <v>Coevorden</v>
      </c>
    </row>
    <row r="1187" spans="1:17" x14ac:dyDescent="0.25">
      <c r="A1187" t="s">
        <v>2782</v>
      </c>
      <c r="B1187" t="s">
        <v>3044</v>
      </c>
      <c r="C1187" t="s">
        <v>371</v>
      </c>
      <c r="D1187" t="s">
        <v>2784</v>
      </c>
      <c r="E1187" t="s">
        <v>373</v>
      </c>
      <c r="F1187" t="s">
        <v>373</v>
      </c>
      <c r="G1187" t="s">
        <v>1021</v>
      </c>
      <c r="H1187" t="s">
        <v>1022</v>
      </c>
      <c r="I1187" t="s">
        <v>376</v>
      </c>
      <c r="J1187" s="33">
        <v>0.499</v>
      </c>
      <c r="K1187" s="33">
        <v>474.05</v>
      </c>
      <c r="L1187">
        <v>15</v>
      </c>
      <c r="M1187">
        <v>533307</v>
      </c>
      <c r="N1187" t="s">
        <v>1294</v>
      </c>
      <c r="O1187" t="s">
        <v>1513</v>
      </c>
      <c r="P1187">
        <f>IF(Tabel1[[#This Row],[Beschikte productie per jaar '[MWh']]]&gt;14.25,1,0)</f>
        <v>1</v>
      </c>
      <c r="Q1187" s="2" t="str">
        <f>VLOOKUP(Tabel1[[#This Row],[Plaats lokatie]],stadgem,4,0)</f>
        <v>Tynaarlo</v>
      </c>
    </row>
    <row r="1188" spans="1:17" hidden="1" x14ac:dyDescent="0.25">
      <c r="A1188" t="s">
        <v>2782</v>
      </c>
      <c r="B1188" t="s">
        <v>3045</v>
      </c>
      <c r="C1188" t="s">
        <v>371</v>
      </c>
      <c r="D1188" t="s">
        <v>2784</v>
      </c>
      <c r="E1188" t="s">
        <v>3046</v>
      </c>
      <c r="F1188" t="s">
        <v>3047</v>
      </c>
      <c r="G1188" t="s">
        <v>3048</v>
      </c>
      <c r="H1188" t="s">
        <v>708</v>
      </c>
      <c r="I1188" t="s">
        <v>376</v>
      </c>
      <c r="J1188" s="33">
        <v>0.70797299999999996</v>
      </c>
      <c r="K1188" s="33">
        <v>672.57400000000007</v>
      </c>
      <c r="L1188">
        <v>15</v>
      </c>
      <c r="M1188">
        <v>756646</v>
      </c>
      <c r="N1188" t="s">
        <v>1294</v>
      </c>
      <c r="O1188" t="s">
        <v>1513</v>
      </c>
      <c r="P1188">
        <f>IF(Tabel1[[#This Row],[Beschikte productie per jaar '[MWh']]]&gt;14.25,1,0)</f>
        <v>1</v>
      </c>
      <c r="Q1188" s="2" t="str">
        <f>VLOOKUP(Tabel1[[#This Row],[Plaats lokatie]],stadgem,4,0)</f>
        <v>Coevorden</v>
      </c>
    </row>
    <row r="1189" spans="1:17" hidden="1" x14ac:dyDescent="0.25">
      <c r="A1189" t="s">
        <v>2782</v>
      </c>
      <c r="B1189" t="s">
        <v>3049</v>
      </c>
      <c r="C1189" t="s">
        <v>371</v>
      </c>
      <c r="D1189" t="s">
        <v>2784</v>
      </c>
      <c r="E1189" t="s">
        <v>2545</v>
      </c>
      <c r="F1189" t="s">
        <v>3050</v>
      </c>
      <c r="G1189" t="s">
        <v>3051</v>
      </c>
      <c r="H1189" t="s">
        <v>401</v>
      </c>
      <c r="I1189" t="s">
        <v>376</v>
      </c>
      <c r="J1189" s="33">
        <v>3.78E-2</v>
      </c>
      <c r="K1189" s="33">
        <v>35.909999999999997</v>
      </c>
      <c r="L1189">
        <v>15</v>
      </c>
      <c r="M1189">
        <v>40399</v>
      </c>
      <c r="N1189" t="s">
        <v>1294</v>
      </c>
      <c r="O1189" t="s">
        <v>1513</v>
      </c>
      <c r="P1189">
        <f>IF(Tabel1[[#This Row],[Beschikte productie per jaar '[MWh']]]&gt;14.25,1,0)</f>
        <v>1</v>
      </c>
      <c r="Q1189" s="2" t="str">
        <f>VLOOKUP(Tabel1[[#This Row],[Plaats lokatie]],stadgem,4,0)</f>
        <v>Assen</v>
      </c>
    </row>
    <row r="1190" spans="1:17" hidden="1" x14ac:dyDescent="0.25">
      <c r="A1190" t="s">
        <v>2782</v>
      </c>
      <c r="B1190" t="s">
        <v>3052</v>
      </c>
      <c r="C1190" t="s">
        <v>371</v>
      </c>
      <c r="D1190" t="s">
        <v>2784</v>
      </c>
      <c r="E1190" t="s">
        <v>3053</v>
      </c>
      <c r="F1190" t="s">
        <v>3054</v>
      </c>
      <c r="G1190" t="s">
        <v>3055</v>
      </c>
      <c r="H1190" t="s">
        <v>630</v>
      </c>
      <c r="I1190" t="s">
        <v>376</v>
      </c>
      <c r="J1190" s="33">
        <v>4.5999999999999999E-2</v>
      </c>
      <c r="K1190" s="33">
        <v>43.7</v>
      </c>
      <c r="L1190">
        <v>15</v>
      </c>
      <c r="M1190">
        <v>49818</v>
      </c>
      <c r="N1190" t="s">
        <v>1294</v>
      </c>
      <c r="O1190" t="s">
        <v>1513</v>
      </c>
      <c r="P1190">
        <f>IF(Tabel1[[#This Row],[Beschikte productie per jaar '[MWh']]]&gt;14.25,1,0)</f>
        <v>1</v>
      </c>
      <c r="Q1190" s="2" t="str">
        <f>VLOOKUP(Tabel1[[#This Row],[Plaats lokatie]],stadgem,4,0)</f>
        <v>Westerveld</v>
      </c>
    </row>
    <row r="1191" spans="1:17" hidden="1" x14ac:dyDescent="0.25">
      <c r="A1191" t="s">
        <v>2782</v>
      </c>
      <c r="B1191" t="s">
        <v>3056</v>
      </c>
      <c r="C1191" t="s">
        <v>371</v>
      </c>
      <c r="D1191" t="s">
        <v>2784</v>
      </c>
      <c r="E1191" t="s">
        <v>373</v>
      </c>
      <c r="F1191" t="s">
        <v>373</v>
      </c>
      <c r="G1191" t="s">
        <v>424</v>
      </c>
      <c r="H1191" t="s">
        <v>401</v>
      </c>
      <c r="I1191" t="s">
        <v>376</v>
      </c>
      <c r="J1191" s="33">
        <v>0.12</v>
      </c>
      <c r="K1191" s="33">
        <v>114</v>
      </c>
      <c r="L1191">
        <v>15</v>
      </c>
      <c r="M1191">
        <v>128250</v>
      </c>
      <c r="N1191" t="s">
        <v>1294</v>
      </c>
      <c r="O1191" t="s">
        <v>378</v>
      </c>
      <c r="P1191">
        <f>IF(Tabel1[[#This Row],[Beschikte productie per jaar '[MWh']]]&gt;14.25,1,0)</f>
        <v>1</v>
      </c>
      <c r="Q1191" s="2" t="str">
        <f>VLOOKUP(Tabel1[[#This Row],[Plaats lokatie]],stadgem,4,0)</f>
        <v>Assen</v>
      </c>
    </row>
    <row r="1192" spans="1:17" hidden="1" x14ac:dyDescent="0.25">
      <c r="A1192" t="s">
        <v>2782</v>
      </c>
      <c r="B1192" t="s">
        <v>3057</v>
      </c>
      <c r="C1192" t="s">
        <v>371</v>
      </c>
      <c r="D1192" t="s">
        <v>2784</v>
      </c>
      <c r="E1192" t="s">
        <v>3058</v>
      </c>
      <c r="F1192" t="s">
        <v>3059</v>
      </c>
      <c r="G1192" t="s">
        <v>1922</v>
      </c>
      <c r="H1192" t="s">
        <v>389</v>
      </c>
      <c r="I1192" t="s">
        <v>376</v>
      </c>
      <c r="J1192" s="33">
        <v>6.4000000000000001E-2</v>
      </c>
      <c r="K1192" s="33">
        <v>60.8</v>
      </c>
      <c r="L1192">
        <v>15</v>
      </c>
      <c r="M1192">
        <v>68400</v>
      </c>
      <c r="N1192" t="s">
        <v>1294</v>
      </c>
      <c r="O1192" t="s">
        <v>1513</v>
      </c>
      <c r="P1192">
        <f>IF(Tabel1[[#This Row],[Beschikte productie per jaar '[MWh']]]&gt;14.25,1,0)</f>
        <v>1</v>
      </c>
      <c r="Q1192" s="2" t="str">
        <f>VLOOKUP(Tabel1[[#This Row],[Plaats lokatie]],stadgem,4,0)</f>
        <v>Emmen</v>
      </c>
    </row>
    <row r="1193" spans="1:17" hidden="1" x14ac:dyDescent="0.25">
      <c r="A1193" t="s">
        <v>2782</v>
      </c>
      <c r="B1193" t="s">
        <v>3060</v>
      </c>
      <c r="C1193" t="s">
        <v>371</v>
      </c>
      <c r="D1193" t="s">
        <v>2784</v>
      </c>
      <c r="E1193" t="s">
        <v>3061</v>
      </c>
      <c r="F1193" t="s">
        <v>3062</v>
      </c>
      <c r="G1193" t="s">
        <v>3063</v>
      </c>
      <c r="H1193" t="s">
        <v>384</v>
      </c>
      <c r="I1193" t="s">
        <v>376</v>
      </c>
      <c r="J1193" s="33">
        <v>0.82650000000000001</v>
      </c>
      <c r="K1193" s="33">
        <v>785.17499999999995</v>
      </c>
      <c r="L1193">
        <v>15</v>
      </c>
      <c r="M1193">
        <v>895100</v>
      </c>
      <c r="N1193" t="s">
        <v>1294</v>
      </c>
      <c r="O1193" t="s">
        <v>1513</v>
      </c>
      <c r="P1193">
        <f>IF(Tabel1[[#This Row],[Beschikte productie per jaar '[MWh']]]&gt;14.25,1,0)</f>
        <v>1</v>
      </c>
      <c r="Q1193" s="2" t="str">
        <f>VLOOKUP(Tabel1[[#This Row],[Plaats lokatie]],stadgem,4,0)</f>
        <v>Hoogeveen</v>
      </c>
    </row>
    <row r="1194" spans="1:17" hidden="1" x14ac:dyDescent="0.25">
      <c r="A1194" t="s">
        <v>2782</v>
      </c>
      <c r="B1194" t="s">
        <v>3064</v>
      </c>
      <c r="C1194" t="s">
        <v>371</v>
      </c>
      <c r="D1194" t="s">
        <v>2784</v>
      </c>
      <c r="E1194" t="s">
        <v>3065</v>
      </c>
      <c r="F1194" t="s">
        <v>3066</v>
      </c>
      <c r="G1194" t="s">
        <v>3067</v>
      </c>
      <c r="H1194" t="s">
        <v>384</v>
      </c>
      <c r="I1194" t="s">
        <v>376</v>
      </c>
      <c r="J1194" s="33">
        <v>0.30299999999999999</v>
      </c>
      <c r="K1194" s="33">
        <v>287.85000000000002</v>
      </c>
      <c r="L1194">
        <v>15</v>
      </c>
      <c r="M1194">
        <v>328149</v>
      </c>
      <c r="N1194" t="s">
        <v>1294</v>
      </c>
      <c r="O1194" t="s">
        <v>1513</v>
      </c>
      <c r="P1194">
        <f>IF(Tabel1[[#This Row],[Beschikte productie per jaar '[MWh']]]&gt;14.25,1,0)</f>
        <v>1</v>
      </c>
      <c r="Q1194" s="2" t="str">
        <f>VLOOKUP(Tabel1[[#This Row],[Plaats lokatie]],stadgem,4,0)</f>
        <v>Hoogeveen</v>
      </c>
    </row>
    <row r="1195" spans="1:17" hidden="1" x14ac:dyDescent="0.25">
      <c r="A1195" t="s">
        <v>2782</v>
      </c>
      <c r="B1195" t="s">
        <v>3068</v>
      </c>
      <c r="C1195" t="s">
        <v>371</v>
      </c>
      <c r="D1195" t="s">
        <v>2784</v>
      </c>
      <c r="E1195" t="s">
        <v>3069</v>
      </c>
      <c r="F1195" t="s">
        <v>3070</v>
      </c>
      <c r="G1195" t="s">
        <v>1372</v>
      </c>
      <c r="H1195" t="s">
        <v>401</v>
      </c>
      <c r="I1195" t="s">
        <v>376</v>
      </c>
      <c r="J1195" s="33">
        <v>5.45E-2</v>
      </c>
      <c r="K1195" s="33">
        <v>51.774999999999999</v>
      </c>
      <c r="L1195">
        <v>15</v>
      </c>
      <c r="M1195">
        <v>57471</v>
      </c>
      <c r="N1195" t="s">
        <v>1294</v>
      </c>
      <c r="O1195" t="s">
        <v>1513</v>
      </c>
      <c r="P1195">
        <f>IF(Tabel1[[#This Row],[Beschikte productie per jaar '[MWh']]]&gt;14.25,1,0)</f>
        <v>1</v>
      </c>
      <c r="Q1195" s="2" t="str">
        <f>VLOOKUP(Tabel1[[#This Row],[Plaats lokatie]],stadgem,4,0)</f>
        <v>Assen</v>
      </c>
    </row>
    <row r="1196" spans="1:17" hidden="1" x14ac:dyDescent="0.25">
      <c r="A1196" t="s">
        <v>2782</v>
      </c>
      <c r="B1196" t="s">
        <v>3071</v>
      </c>
      <c r="C1196" t="s">
        <v>371</v>
      </c>
      <c r="D1196" t="s">
        <v>2784</v>
      </c>
      <c r="E1196" t="s">
        <v>1759</v>
      </c>
      <c r="F1196" t="s">
        <v>3072</v>
      </c>
      <c r="G1196" t="s">
        <v>3073</v>
      </c>
      <c r="H1196" t="s">
        <v>393</v>
      </c>
      <c r="I1196" t="s">
        <v>376</v>
      </c>
      <c r="J1196" s="33">
        <v>0.89300000000000002</v>
      </c>
      <c r="K1196" s="33">
        <v>848.35</v>
      </c>
      <c r="L1196">
        <v>15</v>
      </c>
      <c r="M1196">
        <v>941669</v>
      </c>
      <c r="N1196" t="s">
        <v>1294</v>
      </c>
      <c r="O1196" t="s">
        <v>1513</v>
      </c>
      <c r="P1196">
        <f>IF(Tabel1[[#This Row],[Beschikte productie per jaar '[MWh']]]&gt;14.25,1,0)</f>
        <v>1</v>
      </c>
      <c r="Q1196" s="2" t="str">
        <f>VLOOKUP(Tabel1[[#This Row],[Plaats lokatie]],stadgem,4,0)</f>
        <v>Emmen</v>
      </c>
    </row>
    <row r="1197" spans="1:17" hidden="1" x14ac:dyDescent="0.25">
      <c r="A1197" t="s">
        <v>2782</v>
      </c>
      <c r="B1197" t="s">
        <v>3074</v>
      </c>
      <c r="C1197" t="s">
        <v>371</v>
      </c>
      <c r="D1197" t="s">
        <v>2784</v>
      </c>
      <c r="E1197" t="s">
        <v>373</v>
      </c>
      <c r="F1197" t="s">
        <v>373</v>
      </c>
      <c r="G1197" t="s">
        <v>412</v>
      </c>
      <c r="H1197" t="s">
        <v>413</v>
      </c>
      <c r="I1197" t="s">
        <v>376</v>
      </c>
      <c r="J1197" s="33">
        <v>0.13500000000000001</v>
      </c>
      <c r="K1197" s="33">
        <v>128.25</v>
      </c>
      <c r="L1197">
        <v>15</v>
      </c>
      <c r="M1197">
        <v>146205</v>
      </c>
      <c r="N1197" t="s">
        <v>1294</v>
      </c>
      <c r="O1197" t="s">
        <v>1513</v>
      </c>
      <c r="P1197">
        <f>IF(Tabel1[[#This Row],[Beschikte productie per jaar '[MWh']]]&gt;14.25,1,0)</f>
        <v>1</v>
      </c>
      <c r="Q1197" s="2" t="str">
        <f>VLOOKUP(Tabel1[[#This Row],[Plaats lokatie]],stadgem,4,0)</f>
        <v>Aa en Hunze</v>
      </c>
    </row>
    <row r="1198" spans="1:17" hidden="1" x14ac:dyDescent="0.25">
      <c r="A1198" t="s">
        <v>2782</v>
      </c>
      <c r="B1198" t="s">
        <v>3075</v>
      </c>
      <c r="C1198" t="s">
        <v>371</v>
      </c>
      <c r="D1198" t="s">
        <v>2784</v>
      </c>
      <c r="E1198" t="s">
        <v>3076</v>
      </c>
      <c r="F1198" t="s">
        <v>3077</v>
      </c>
      <c r="G1198" t="s">
        <v>2835</v>
      </c>
      <c r="H1198" t="s">
        <v>401</v>
      </c>
      <c r="I1198" t="s">
        <v>376</v>
      </c>
      <c r="J1198" s="33">
        <v>8.48E-2</v>
      </c>
      <c r="K1198" s="33">
        <v>80.56</v>
      </c>
      <c r="L1198">
        <v>15</v>
      </c>
      <c r="M1198">
        <v>90630</v>
      </c>
      <c r="N1198" t="s">
        <v>1294</v>
      </c>
      <c r="O1198" t="s">
        <v>1513</v>
      </c>
      <c r="P1198">
        <f>IF(Tabel1[[#This Row],[Beschikte productie per jaar '[MWh']]]&gt;14.25,1,0)</f>
        <v>1</v>
      </c>
      <c r="Q1198" s="2" t="str">
        <f>VLOOKUP(Tabel1[[#This Row],[Plaats lokatie]],stadgem,4,0)</f>
        <v>Assen</v>
      </c>
    </row>
    <row r="1199" spans="1:17" hidden="1" x14ac:dyDescent="0.25">
      <c r="A1199" t="s">
        <v>2782</v>
      </c>
      <c r="B1199" t="s">
        <v>3078</v>
      </c>
      <c r="C1199" t="s">
        <v>371</v>
      </c>
      <c r="D1199" t="s">
        <v>2784</v>
      </c>
      <c r="E1199" t="s">
        <v>2545</v>
      </c>
      <c r="F1199" t="s">
        <v>3079</v>
      </c>
      <c r="G1199" t="s">
        <v>2156</v>
      </c>
      <c r="H1199" t="s">
        <v>389</v>
      </c>
      <c r="I1199" t="s">
        <v>376</v>
      </c>
      <c r="J1199" s="33">
        <v>0.68544000000000005</v>
      </c>
      <c r="K1199" s="33">
        <v>651.16800000000001</v>
      </c>
      <c r="L1199">
        <v>15</v>
      </c>
      <c r="M1199">
        <v>732564</v>
      </c>
      <c r="N1199" t="s">
        <v>1294</v>
      </c>
      <c r="O1199" t="s">
        <v>1513</v>
      </c>
      <c r="P1199">
        <f>IF(Tabel1[[#This Row],[Beschikte productie per jaar '[MWh']]]&gt;14.25,1,0)</f>
        <v>1</v>
      </c>
      <c r="Q1199" s="2" t="str">
        <f>VLOOKUP(Tabel1[[#This Row],[Plaats lokatie]],stadgem,4,0)</f>
        <v>Emmen</v>
      </c>
    </row>
    <row r="1200" spans="1:17" x14ac:dyDescent="0.25">
      <c r="A1200" t="s">
        <v>2782</v>
      </c>
      <c r="B1200" t="s">
        <v>3080</v>
      </c>
      <c r="C1200" t="s">
        <v>371</v>
      </c>
      <c r="D1200" t="s">
        <v>2784</v>
      </c>
      <c r="E1200" t="s">
        <v>2805</v>
      </c>
      <c r="F1200" t="s">
        <v>3081</v>
      </c>
      <c r="G1200" t="s">
        <v>2807</v>
      </c>
      <c r="H1200" t="s">
        <v>454</v>
      </c>
      <c r="I1200" t="s">
        <v>376</v>
      </c>
      <c r="J1200" s="33">
        <v>0.39556000000000002</v>
      </c>
      <c r="K1200" s="33">
        <v>375.78199999999998</v>
      </c>
      <c r="L1200">
        <v>15</v>
      </c>
      <c r="M1200">
        <v>428392</v>
      </c>
      <c r="N1200" t="s">
        <v>1294</v>
      </c>
      <c r="O1200" t="s">
        <v>1513</v>
      </c>
      <c r="P1200">
        <f>IF(Tabel1[[#This Row],[Beschikte productie per jaar '[MWh']]]&gt;14.25,1,0)</f>
        <v>1</v>
      </c>
      <c r="Q1200" s="2" t="str">
        <f>VLOOKUP(Tabel1[[#This Row],[Plaats lokatie]],stadgem,4,0)</f>
        <v>Tynaarlo</v>
      </c>
    </row>
    <row r="1201" spans="1:17" hidden="1" x14ac:dyDescent="0.25">
      <c r="A1201" t="s">
        <v>2782</v>
      </c>
      <c r="B1201" t="s">
        <v>3082</v>
      </c>
      <c r="C1201" t="s">
        <v>371</v>
      </c>
      <c r="D1201" t="s">
        <v>2784</v>
      </c>
      <c r="E1201" t="s">
        <v>2545</v>
      </c>
      <c r="F1201" t="s">
        <v>3083</v>
      </c>
      <c r="G1201" t="s">
        <v>2879</v>
      </c>
      <c r="H1201" t="s">
        <v>764</v>
      </c>
      <c r="I1201" t="s">
        <v>376</v>
      </c>
      <c r="J1201" s="33">
        <v>0.50526000000000004</v>
      </c>
      <c r="K1201" s="33">
        <v>479.99700000000001</v>
      </c>
      <c r="L1201">
        <v>15</v>
      </c>
      <c r="M1201">
        <v>539997</v>
      </c>
      <c r="N1201" t="s">
        <v>1294</v>
      </c>
      <c r="O1201" t="s">
        <v>1513</v>
      </c>
      <c r="P1201">
        <f>IF(Tabel1[[#This Row],[Beschikte productie per jaar '[MWh']]]&gt;14.25,1,0)</f>
        <v>1</v>
      </c>
      <c r="Q1201" s="2" t="str">
        <f>VLOOKUP(Tabel1[[#This Row],[Plaats lokatie]],stadgem,4,0)</f>
        <v>Midden-Drenthe</v>
      </c>
    </row>
    <row r="1202" spans="1:17" hidden="1" x14ac:dyDescent="0.25">
      <c r="A1202" t="s">
        <v>2782</v>
      </c>
      <c r="B1202" t="s">
        <v>3084</v>
      </c>
      <c r="C1202" t="s">
        <v>371</v>
      </c>
      <c r="D1202" t="s">
        <v>2820</v>
      </c>
      <c r="E1202" t="s">
        <v>2545</v>
      </c>
      <c r="F1202" t="s">
        <v>3085</v>
      </c>
      <c r="G1202" t="s">
        <v>3086</v>
      </c>
      <c r="H1202" t="s">
        <v>389</v>
      </c>
      <c r="I1202" t="s">
        <v>376</v>
      </c>
      <c r="J1202" s="33">
        <v>1.11636</v>
      </c>
      <c r="K1202" s="33">
        <v>1060.5419999999999</v>
      </c>
      <c r="L1202">
        <v>15</v>
      </c>
      <c r="M1202">
        <v>1097661</v>
      </c>
      <c r="N1202" t="s">
        <v>1294</v>
      </c>
      <c r="O1202" t="s">
        <v>1513</v>
      </c>
      <c r="P1202">
        <f>IF(Tabel1[[#This Row],[Beschikte productie per jaar '[MWh']]]&gt;14.25,1,0)</f>
        <v>1</v>
      </c>
      <c r="Q1202" s="2" t="str">
        <f>VLOOKUP(Tabel1[[#This Row],[Plaats lokatie]],stadgem,4,0)</f>
        <v>Emmen</v>
      </c>
    </row>
    <row r="1203" spans="1:17" hidden="1" x14ac:dyDescent="0.25">
      <c r="A1203" t="s">
        <v>2782</v>
      </c>
      <c r="B1203" t="s">
        <v>3087</v>
      </c>
      <c r="C1203" t="s">
        <v>371</v>
      </c>
      <c r="D1203" t="s">
        <v>2784</v>
      </c>
      <c r="E1203" t="s">
        <v>373</v>
      </c>
      <c r="F1203" t="s">
        <v>373</v>
      </c>
      <c r="G1203" t="s">
        <v>772</v>
      </c>
      <c r="H1203" t="s">
        <v>389</v>
      </c>
      <c r="I1203" t="s">
        <v>376</v>
      </c>
      <c r="J1203" s="33">
        <v>0.36</v>
      </c>
      <c r="K1203" s="33">
        <v>342</v>
      </c>
      <c r="L1203">
        <v>15</v>
      </c>
      <c r="M1203">
        <v>384750</v>
      </c>
      <c r="N1203" t="s">
        <v>1294</v>
      </c>
      <c r="O1203" t="s">
        <v>1513</v>
      </c>
      <c r="P1203">
        <f>IF(Tabel1[[#This Row],[Beschikte productie per jaar '[MWh']]]&gt;14.25,1,0)</f>
        <v>1</v>
      </c>
      <c r="Q1203" s="2" t="str">
        <f>VLOOKUP(Tabel1[[#This Row],[Plaats lokatie]],stadgem,4,0)</f>
        <v>Emmen</v>
      </c>
    </row>
    <row r="1204" spans="1:17" hidden="1" x14ac:dyDescent="0.25">
      <c r="A1204" t="s">
        <v>2782</v>
      </c>
      <c r="B1204" t="s">
        <v>3088</v>
      </c>
      <c r="C1204" t="s">
        <v>371</v>
      </c>
      <c r="D1204" t="s">
        <v>2784</v>
      </c>
      <c r="E1204" t="s">
        <v>2639</v>
      </c>
      <c r="F1204" t="s">
        <v>3089</v>
      </c>
      <c r="G1204" t="s">
        <v>3090</v>
      </c>
      <c r="H1204" t="s">
        <v>630</v>
      </c>
      <c r="I1204" t="s">
        <v>376</v>
      </c>
      <c r="J1204" s="33">
        <v>0.20799999999999999</v>
      </c>
      <c r="K1204" s="33">
        <v>197.6</v>
      </c>
      <c r="L1204">
        <v>15</v>
      </c>
      <c r="M1204">
        <v>222300</v>
      </c>
      <c r="N1204" t="s">
        <v>1294</v>
      </c>
      <c r="O1204" t="s">
        <v>1513</v>
      </c>
      <c r="P1204">
        <f>IF(Tabel1[[#This Row],[Beschikte productie per jaar '[MWh']]]&gt;14.25,1,0)</f>
        <v>1</v>
      </c>
      <c r="Q1204" s="2" t="str">
        <f>VLOOKUP(Tabel1[[#This Row],[Plaats lokatie]],stadgem,4,0)</f>
        <v>Westerveld</v>
      </c>
    </row>
    <row r="1205" spans="1:17" hidden="1" x14ac:dyDescent="0.25">
      <c r="A1205" t="s">
        <v>2782</v>
      </c>
      <c r="B1205" t="s">
        <v>3091</v>
      </c>
      <c r="C1205" t="s">
        <v>371</v>
      </c>
      <c r="D1205" t="s">
        <v>2784</v>
      </c>
      <c r="E1205" t="s">
        <v>2843</v>
      </c>
      <c r="F1205" t="s">
        <v>3092</v>
      </c>
      <c r="G1205" t="s">
        <v>3093</v>
      </c>
      <c r="H1205" t="s">
        <v>393</v>
      </c>
      <c r="I1205" t="s">
        <v>376</v>
      </c>
      <c r="J1205" s="33">
        <v>0.52</v>
      </c>
      <c r="K1205" s="33">
        <v>494</v>
      </c>
      <c r="L1205">
        <v>15</v>
      </c>
      <c r="M1205">
        <v>563160</v>
      </c>
      <c r="N1205" t="s">
        <v>1294</v>
      </c>
      <c r="O1205" t="s">
        <v>1513</v>
      </c>
      <c r="P1205">
        <f>IF(Tabel1[[#This Row],[Beschikte productie per jaar '[MWh']]]&gt;14.25,1,0)</f>
        <v>1</v>
      </c>
      <c r="Q1205" s="2" t="str">
        <f>VLOOKUP(Tabel1[[#This Row],[Plaats lokatie]],stadgem,4,0)</f>
        <v>Emmen</v>
      </c>
    </row>
    <row r="1206" spans="1:17" hidden="1" x14ac:dyDescent="0.25">
      <c r="A1206" t="s">
        <v>2782</v>
      </c>
      <c r="B1206" t="s">
        <v>3094</v>
      </c>
      <c r="C1206" t="s">
        <v>371</v>
      </c>
      <c r="D1206" t="s">
        <v>2784</v>
      </c>
      <c r="E1206" t="s">
        <v>373</v>
      </c>
      <c r="F1206" t="s">
        <v>373</v>
      </c>
      <c r="G1206" t="s">
        <v>427</v>
      </c>
      <c r="H1206" t="s">
        <v>428</v>
      </c>
      <c r="I1206" t="s">
        <v>376</v>
      </c>
      <c r="J1206" s="33">
        <v>0.499</v>
      </c>
      <c r="K1206" s="33">
        <v>474.05</v>
      </c>
      <c r="L1206">
        <v>15</v>
      </c>
      <c r="M1206">
        <v>540417</v>
      </c>
      <c r="N1206" t="s">
        <v>1294</v>
      </c>
      <c r="O1206" t="s">
        <v>1513</v>
      </c>
      <c r="P1206">
        <f>IF(Tabel1[[#This Row],[Beschikte productie per jaar '[MWh']]]&gt;14.25,1,0)</f>
        <v>1</v>
      </c>
      <c r="Q1206" s="2" t="str">
        <f>VLOOKUP(Tabel1[[#This Row],[Plaats lokatie]],stadgem,4,0)</f>
        <v>Emmen</v>
      </c>
    </row>
    <row r="1207" spans="1:17" hidden="1" x14ac:dyDescent="0.25">
      <c r="A1207" t="s">
        <v>2782</v>
      </c>
      <c r="B1207" t="s">
        <v>3095</v>
      </c>
      <c r="C1207" t="s">
        <v>371</v>
      </c>
      <c r="D1207" t="s">
        <v>2784</v>
      </c>
      <c r="E1207" t="s">
        <v>3096</v>
      </c>
      <c r="F1207" t="s">
        <v>3097</v>
      </c>
      <c r="G1207" t="s">
        <v>3098</v>
      </c>
      <c r="H1207" t="s">
        <v>401</v>
      </c>
      <c r="I1207" t="s">
        <v>376</v>
      </c>
      <c r="J1207" s="33">
        <v>0.10100000000000001</v>
      </c>
      <c r="K1207" s="33">
        <v>95.95</v>
      </c>
      <c r="L1207">
        <v>15</v>
      </c>
      <c r="M1207">
        <v>102187</v>
      </c>
      <c r="N1207" t="s">
        <v>1294</v>
      </c>
      <c r="O1207" t="s">
        <v>1513</v>
      </c>
      <c r="P1207">
        <f>IF(Tabel1[[#This Row],[Beschikte productie per jaar '[MWh']]]&gt;14.25,1,0)</f>
        <v>1</v>
      </c>
      <c r="Q1207" s="2" t="str">
        <f>VLOOKUP(Tabel1[[#This Row],[Plaats lokatie]],stadgem,4,0)</f>
        <v>Assen</v>
      </c>
    </row>
    <row r="1208" spans="1:17" hidden="1" x14ac:dyDescent="0.25">
      <c r="A1208" t="s">
        <v>2782</v>
      </c>
      <c r="B1208" t="s">
        <v>3099</v>
      </c>
      <c r="C1208" t="s">
        <v>1139</v>
      </c>
      <c r="D1208" t="s">
        <v>3040</v>
      </c>
      <c r="E1208" t="s">
        <v>373</v>
      </c>
      <c r="F1208" t="s">
        <v>373</v>
      </c>
      <c r="G1208" t="s">
        <v>496</v>
      </c>
      <c r="H1208" t="s">
        <v>497</v>
      </c>
      <c r="I1208" t="s">
        <v>376</v>
      </c>
      <c r="J1208" s="33">
        <v>0.01</v>
      </c>
      <c r="K1208" s="33">
        <v>24</v>
      </c>
      <c r="L1208">
        <v>15</v>
      </c>
      <c r="M1208">
        <v>14040</v>
      </c>
      <c r="N1208" t="s">
        <v>565</v>
      </c>
      <c r="O1208" t="s">
        <v>378</v>
      </c>
      <c r="P1208">
        <f>IF(Tabel1[[#This Row],[Beschikte productie per jaar '[MWh']]]&gt;14.25,1,0)</f>
        <v>1</v>
      </c>
      <c r="Q1208" s="2" t="str">
        <f>VLOOKUP(Tabel1[[#This Row],[Plaats lokatie]],stadgem,4,0)</f>
        <v>De Wolden</v>
      </c>
    </row>
    <row r="1209" spans="1:17" hidden="1" x14ac:dyDescent="0.25">
      <c r="A1209" t="s">
        <v>2782</v>
      </c>
      <c r="B1209" t="s">
        <v>3100</v>
      </c>
      <c r="C1209" t="s">
        <v>371</v>
      </c>
      <c r="D1209" t="s">
        <v>2784</v>
      </c>
      <c r="E1209" t="s">
        <v>2639</v>
      </c>
      <c r="F1209" t="s">
        <v>3101</v>
      </c>
      <c r="G1209" t="s">
        <v>3102</v>
      </c>
      <c r="H1209" t="s">
        <v>497</v>
      </c>
      <c r="I1209" t="s">
        <v>376</v>
      </c>
      <c r="J1209" s="33">
        <v>0.21</v>
      </c>
      <c r="K1209" s="33">
        <v>199.5</v>
      </c>
      <c r="L1209">
        <v>15</v>
      </c>
      <c r="M1209">
        <v>224438</v>
      </c>
      <c r="N1209" t="s">
        <v>1294</v>
      </c>
      <c r="O1209" t="s">
        <v>1513</v>
      </c>
      <c r="P1209">
        <f>IF(Tabel1[[#This Row],[Beschikte productie per jaar '[MWh']]]&gt;14.25,1,0)</f>
        <v>1</v>
      </c>
      <c r="Q1209" s="2" t="str">
        <f>VLOOKUP(Tabel1[[#This Row],[Plaats lokatie]],stadgem,4,0)</f>
        <v>De Wolden</v>
      </c>
    </row>
    <row r="1210" spans="1:17" hidden="1" x14ac:dyDescent="0.25">
      <c r="A1210" t="s">
        <v>2782</v>
      </c>
      <c r="B1210" t="s">
        <v>3103</v>
      </c>
      <c r="C1210" t="s">
        <v>371</v>
      </c>
      <c r="D1210" t="s">
        <v>2784</v>
      </c>
      <c r="E1210" t="s">
        <v>2281</v>
      </c>
      <c r="F1210" t="s">
        <v>2282</v>
      </c>
      <c r="G1210" t="s">
        <v>2283</v>
      </c>
      <c r="H1210" t="s">
        <v>589</v>
      </c>
      <c r="I1210" t="s">
        <v>376</v>
      </c>
      <c r="J1210" s="33">
        <v>0.08</v>
      </c>
      <c r="K1210" s="33">
        <v>76</v>
      </c>
      <c r="L1210">
        <v>15</v>
      </c>
      <c r="M1210">
        <v>84360</v>
      </c>
      <c r="N1210" t="s">
        <v>1294</v>
      </c>
      <c r="O1210" t="s">
        <v>378</v>
      </c>
      <c r="P1210">
        <f>IF(Tabel1[[#This Row],[Beschikte productie per jaar '[MWh']]]&gt;14.25,1,0)</f>
        <v>1</v>
      </c>
      <c r="Q1210" s="2" t="str">
        <f>VLOOKUP(Tabel1[[#This Row],[Plaats lokatie]],stadgem,4,0)</f>
        <v>Emmen</v>
      </c>
    </row>
    <row r="1211" spans="1:17" hidden="1" x14ac:dyDescent="0.25">
      <c r="A1211" t="s">
        <v>2782</v>
      </c>
      <c r="B1211" t="s">
        <v>3104</v>
      </c>
      <c r="C1211" t="s">
        <v>371</v>
      </c>
      <c r="D1211" t="s">
        <v>2784</v>
      </c>
      <c r="E1211" t="s">
        <v>2545</v>
      </c>
      <c r="F1211" t="s">
        <v>3105</v>
      </c>
      <c r="G1211" t="s">
        <v>2835</v>
      </c>
      <c r="H1211" t="s">
        <v>401</v>
      </c>
      <c r="I1211" t="s">
        <v>376</v>
      </c>
      <c r="J1211" s="33">
        <v>7.2450000000000001E-2</v>
      </c>
      <c r="K1211" s="33">
        <v>68.828000000000003</v>
      </c>
      <c r="L1211">
        <v>15</v>
      </c>
      <c r="M1211">
        <v>77432</v>
      </c>
      <c r="N1211" t="s">
        <v>1294</v>
      </c>
      <c r="O1211" t="s">
        <v>1513</v>
      </c>
      <c r="P1211">
        <f>IF(Tabel1[[#This Row],[Beschikte productie per jaar '[MWh']]]&gt;14.25,1,0)</f>
        <v>1</v>
      </c>
      <c r="Q1211" s="2" t="str">
        <f>VLOOKUP(Tabel1[[#This Row],[Plaats lokatie]],stadgem,4,0)</f>
        <v>Assen</v>
      </c>
    </row>
    <row r="1212" spans="1:17" hidden="1" x14ac:dyDescent="0.25">
      <c r="A1212" t="s">
        <v>2782</v>
      </c>
      <c r="B1212" t="s">
        <v>3106</v>
      </c>
      <c r="C1212" t="s">
        <v>1145</v>
      </c>
      <c r="D1212" t="s">
        <v>2970</v>
      </c>
      <c r="E1212" t="s">
        <v>373</v>
      </c>
      <c r="F1212" t="s">
        <v>373</v>
      </c>
      <c r="G1212" t="s">
        <v>876</v>
      </c>
      <c r="H1212" t="s">
        <v>877</v>
      </c>
      <c r="I1212" t="s">
        <v>376</v>
      </c>
      <c r="J1212" s="33">
        <v>0.5</v>
      </c>
      <c r="K1212" s="33">
        <v>41112.1535</v>
      </c>
      <c r="L1212">
        <v>12</v>
      </c>
      <c r="M1212">
        <v>393520</v>
      </c>
      <c r="N1212" t="s">
        <v>565</v>
      </c>
      <c r="O1212" t="s">
        <v>378</v>
      </c>
      <c r="P1212">
        <f>IF(Tabel1[[#This Row],[Beschikte productie per jaar '[MWh']]]&gt;14.25,1,0)</f>
        <v>1</v>
      </c>
      <c r="Q1212" s="2" t="str">
        <f>VLOOKUP(Tabel1[[#This Row],[Plaats lokatie]],stadgem,4,0)</f>
        <v>Borger-Odoorn</v>
      </c>
    </row>
    <row r="1213" spans="1:17" hidden="1" x14ac:dyDescent="0.25">
      <c r="A1213" t="s">
        <v>2782</v>
      </c>
      <c r="B1213" t="s">
        <v>3107</v>
      </c>
      <c r="C1213" t="s">
        <v>371</v>
      </c>
      <c r="D1213" t="s">
        <v>2784</v>
      </c>
      <c r="E1213" t="s">
        <v>373</v>
      </c>
      <c r="F1213" t="s">
        <v>373</v>
      </c>
      <c r="G1213" t="s">
        <v>726</v>
      </c>
      <c r="H1213" t="s">
        <v>727</v>
      </c>
      <c r="I1213" t="s">
        <v>376</v>
      </c>
      <c r="J1213" s="33">
        <v>0.17</v>
      </c>
      <c r="K1213" s="33">
        <v>161.5</v>
      </c>
      <c r="L1213">
        <v>15</v>
      </c>
      <c r="M1213">
        <v>184110</v>
      </c>
      <c r="N1213" t="s">
        <v>1294</v>
      </c>
      <c r="O1213" t="s">
        <v>378</v>
      </c>
      <c r="P1213">
        <f>IF(Tabel1[[#This Row],[Beschikte productie per jaar '[MWh']]]&gt;14.25,1,0)</f>
        <v>1</v>
      </c>
      <c r="Q1213" s="2" t="str">
        <f>VLOOKUP(Tabel1[[#This Row],[Plaats lokatie]],stadgem,4,0)</f>
        <v>Coevorden</v>
      </c>
    </row>
    <row r="1214" spans="1:17" hidden="1" x14ac:dyDescent="0.25">
      <c r="A1214" t="s">
        <v>2782</v>
      </c>
      <c r="B1214" t="s">
        <v>3108</v>
      </c>
      <c r="C1214" t="s">
        <v>371</v>
      </c>
      <c r="D1214" t="s">
        <v>2784</v>
      </c>
      <c r="E1214" t="s">
        <v>3109</v>
      </c>
      <c r="F1214" t="s">
        <v>3110</v>
      </c>
      <c r="G1214" t="s">
        <v>1970</v>
      </c>
      <c r="H1214" t="s">
        <v>577</v>
      </c>
      <c r="I1214" t="s">
        <v>376</v>
      </c>
      <c r="J1214" s="33">
        <v>0.495</v>
      </c>
      <c r="K1214" s="33">
        <v>470.25</v>
      </c>
      <c r="L1214">
        <v>15</v>
      </c>
      <c r="M1214">
        <v>536085</v>
      </c>
      <c r="N1214" t="s">
        <v>1294</v>
      </c>
      <c r="O1214" t="s">
        <v>1513</v>
      </c>
      <c r="P1214">
        <f>IF(Tabel1[[#This Row],[Beschikte productie per jaar '[MWh']]]&gt;14.25,1,0)</f>
        <v>1</v>
      </c>
      <c r="Q1214" s="2" t="str">
        <f>VLOOKUP(Tabel1[[#This Row],[Plaats lokatie]],stadgem,4,0)</f>
        <v>Noordenveld</v>
      </c>
    </row>
    <row r="1215" spans="1:17" hidden="1" x14ac:dyDescent="0.25">
      <c r="A1215" t="s">
        <v>2782</v>
      </c>
      <c r="B1215" t="s">
        <v>3111</v>
      </c>
      <c r="C1215" t="s">
        <v>371</v>
      </c>
      <c r="D1215" t="s">
        <v>2784</v>
      </c>
      <c r="E1215" t="s">
        <v>373</v>
      </c>
      <c r="F1215" t="s">
        <v>373</v>
      </c>
      <c r="G1215" t="s">
        <v>1664</v>
      </c>
      <c r="H1215" t="s">
        <v>1665</v>
      </c>
      <c r="I1215" t="s">
        <v>376</v>
      </c>
      <c r="J1215" s="33">
        <v>0.499</v>
      </c>
      <c r="K1215" s="33">
        <v>474.05</v>
      </c>
      <c r="L1215">
        <v>15</v>
      </c>
      <c r="M1215">
        <v>526196</v>
      </c>
      <c r="N1215" t="s">
        <v>1294</v>
      </c>
      <c r="O1215" t="s">
        <v>1513</v>
      </c>
      <c r="P1215">
        <f>IF(Tabel1[[#This Row],[Beschikte productie per jaar '[MWh']]]&gt;14.25,1,0)</f>
        <v>1</v>
      </c>
      <c r="Q1215" s="2" t="str">
        <f>VLOOKUP(Tabel1[[#This Row],[Plaats lokatie]],stadgem,4,0)</f>
        <v>Midden-Drenthe</v>
      </c>
    </row>
    <row r="1216" spans="1:17" hidden="1" x14ac:dyDescent="0.25">
      <c r="A1216" t="s">
        <v>2782</v>
      </c>
      <c r="B1216" t="s">
        <v>3112</v>
      </c>
      <c r="C1216" t="s">
        <v>1139</v>
      </c>
      <c r="D1216" t="s">
        <v>3040</v>
      </c>
      <c r="E1216" t="s">
        <v>373</v>
      </c>
      <c r="F1216" t="s">
        <v>373</v>
      </c>
      <c r="G1216" t="s">
        <v>484</v>
      </c>
      <c r="H1216" t="s">
        <v>485</v>
      </c>
      <c r="I1216" t="s">
        <v>376</v>
      </c>
      <c r="J1216" s="33">
        <v>0.01</v>
      </c>
      <c r="K1216" s="33">
        <v>28</v>
      </c>
      <c r="L1216">
        <v>15</v>
      </c>
      <c r="M1216">
        <v>16380</v>
      </c>
      <c r="N1216" t="s">
        <v>565</v>
      </c>
      <c r="O1216" t="s">
        <v>378</v>
      </c>
      <c r="P1216">
        <f>IF(Tabel1[[#This Row],[Beschikte productie per jaar '[MWh']]]&gt;14.25,1,0)</f>
        <v>1</v>
      </c>
      <c r="Q1216" s="2" t="str">
        <f>VLOOKUP(Tabel1[[#This Row],[Plaats lokatie]],stadgem,4,0)</f>
        <v>De Wolden</v>
      </c>
    </row>
    <row r="1217" spans="1:17" hidden="1" x14ac:dyDescent="0.25">
      <c r="A1217" t="s">
        <v>2782</v>
      </c>
      <c r="B1217" t="s">
        <v>3113</v>
      </c>
      <c r="C1217" t="s">
        <v>371</v>
      </c>
      <c r="D1217" t="s">
        <v>2784</v>
      </c>
      <c r="E1217" t="s">
        <v>3114</v>
      </c>
      <c r="F1217" t="s">
        <v>3115</v>
      </c>
      <c r="G1217" t="s">
        <v>2036</v>
      </c>
      <c r="H1217" t="s">
        <v>589</v>
      </c>
      <c r="I1217" t="s">
        <v>376</v>
      </c>
      <c r="J1217" s="33">
        <v>0.62</v>
      </c>
      <c r="K1217" s="33">
        <v>589</v>
      </c>
      <c r="L1217">
        <v>15</v>
      </c>
      <c r="M1217">
        <v>671460</v>
      </c>
      <c r="N1217" t="s">
        <v>1294</v>
      </c>
      <c r="O1217" t="s">
        <v>1513</v>
      </c>
      <c r="P1217">
        <f>IF(Tabel1[[#This Row],[Beschikte productie per jaar '[MWh']]]&gt;14.25,1,0)</f>
        <v>1</v>
      </c>
      <c r="Q1217" s="2" t="str">
        <f>VLOOKUP(Tabel1[[#This Row],[Plaats lokatie]],stadgem,4,0)</f>
        <v>Emmen</v>
      </c>
    </row>
    <row r="1218" spans="1:17" hidden="1" x14ac:dyDescent="0.25">
      <c r="A1218" t="s">
        <v>2782</v>
      </c>
      <c r="B1218" t="s">
        <v>3116</v>
      </c>
      <c r="C1218" t="s">
        <v>371</v>
      </c>
      <c r="D1218" t="s">
        <v>2784</v>
      </c>
      <c r="E1218" t="s">
        <v>373</v>
      </c>
      <c r="F1218" t="s">
        <v>373</v>
      </c>
      <c r="G1218" t="s">
        <v>847</v>
      </c>
      <c r="H1218" t="s">
        <v>511</v>
      </c>
      <c r="I1218" t="s">
        <v>376</v>
      </c>
      <c r="J1218" s="33">
        <v>0.52636499999999997</v>
      </c>
      <c r="K1218" s="33">
        <v>500.04699999999997</v>
      </c>
      <c r="L1218">
        <v>15</v>
      </c>
      <c r="M1218">
        <v>510048</v>
      </c>
      <c r="N1218" t="s">
        <v>1501</v>
      </c>
      <c r="O1218" t="s">
        <v>1513</v>
      </c>
      <c r="P1218">
        <f>IF(Tabel1[[#This Row],[Beschikte productie per jaar '[MWh']]]&gt;14.25,1,0)</f>
        <v>1</v>
      </c>
      <c r="Q1218" s="2" t="str">
        <f>VLOOKUP(Tabel1[[#This Row],[Plaats lokatie]],stadgem,4,0)</f>
        <v>Midden-Drenthe</v>
      </c>
    </row>
    <row r="1219" spans="1:17" hidden="1" x14ac:dyDescent="0.25">
      <c r="A1219" t="s">
        <v>2782</v>
      </c>
      <c r="B1219" t="s">
        <v>17</v>
      </c>
      <c r="C1219" t="s">
        <v>371</v>
      </c>
      <c r="D1219" t="s">
        <v>2792</v>
      </c>
      <c r="E1219" t="s">
        <v>3117</v>
      </c>
      <c r="F1219" t="s">
        <v>3118</v>
      </c>
      <c r="G1219" t="s">
        <v>3119</v>
      </c>
      <c r="H1219" t="s">
        <v>401</v>
      </c>
      <c r="I1219" t="s">
        <v>376</v>
      </c>
      <c r="J1219" s="33">
        <v>4.4492500000000001</v>
      </c>
      <c r="K1219" s="33">
        <v>4226.7879999999996</v>
      </c>
      <c r="L1219">
        <v>15</v>
      </c>
      <c r="M1219">
        <v>4311324</v>
      </c>
      <c r="N1219" t="s">
        <v>1501</v>
      </c>
      <c r="O1219" t="s">
        <v>378</v>
      </c>
      <c r="P1219">
        <f>IF(Tabel1[[#This Row],[Beschikte productie per jaar '[MWh']]]&gt;14.25,1,0)</f>
        <v>1</v>
      </c>
      <c r="Q1219" s="2" t="str">
        <f>VLOOKUP(Tabel1[[#This Row],[Plaats lokatie]],stadgem,4,0)</f>
        <v>Assen</v>
      </c>
    </row>
    <row r="1220" spans="1:17" hidden="1" x14ac:dyDescent="0.25">
      <c r="A1220" t="s">
        <v>2782</v>
      </c>
      <c r="B1220" t="s">
        <v>3120</v>
      </c>
      <c r="C1220" t="s">
        <v>371</v>
      </c>
      <c r="D1220" t="s">
        <v>2784</v>
      </c>
      <c r="E1220" t="s">
        <v>373</v>
      </c>
      <c r="F1220" t="s">
        <v>373</v>
      </c>
      <c r="G1220" t="s">
        <v>501</v>
      </c>
      <c r="H1220" t="s">
        <v>502</v>
      </c>
      <c r="I1220" t="s">
        <v>376</v>
      </c>
      <c r="J1220" s="33">
        <v>0.54432000000000003</v>
      </c>
      <c r="K1220" s="33">
        <v>517.10400000000004</v>
      </c>
      <c r="L1220">
        <v>15</v>
      </c>
      <c r="M1220">
        <v>527447</v>
      </c>
      <c r="N1220" t="s">
        <v>1501</v>
      </c>
      <c r="O1220" t="s">
        <v>1513</v>
      </c>
      <c r="P1220">
        <f>IF(Tabel1[[#This Row],[Beschikte productie per jaar '[MWh']]]&gt;14.25,1,0)</f>
        <v>1</v>
      </c>
      <c r="Q1220" s="2" t="str">
        <f>VLOOKUP(Tabel1[[#This Row],[Plaats lokatie]],stadgem,4,0)</f>
        <v>Midden-Drenthe</v>
      </c>
    </row>
    <row r="1221" spans="1:17" hidden="1" x14ac:dyDescent="0.25">
      <c r="A1221" t="s">
        <v>2782</v>
      </c>
      <c r="B1221" t="s">
        <v>3121</v>
      </c>
      <c r="C1221" t="s">
        <v>371</v>
      </c>
      <c r="D1221" t="s">
        <v>2784</v>
      </c>
      <c r="E1221" t="s">
        <v>373</v>
      </c>
      <c r="F1221" t="s">
        <v>373</v>
      </c>
      <c r="G1221" t="s">
        <v>978</v>
      </c>
      <c r="H1221" t="s">
        <v>979</v>
      </c>
      <c r="I1221" t="s">
        <v>376</v>
      </c>
      <c r="J1221" s="33">
        <v>0.27</v>
      </c>
      <c r="K1221" s="33">
        <v>256.5</v>
      </c>
      <c r="L1221">
        <v>15</v>
      </c>
      <c r="M1221">
        <v>288563</v>
      </c>
      <c r="N1221" t="s">
        <v>1294</v>
      </c>
      <c r="O1221" t="s">
        <v>1513</v>
      </c>
      <c r="P1221">
        <f>IF(Tabel1[[#This Row],[Beschikte productie per jaar '[MWh']]]&gt;14.25,1,0)</f>
        <v>1</v>
      </c>
      <c r="Q1221" s="2" t="str">
        <f>VLOOKUP(Tabel1[[#This Row],[Plaats lokatie]],stadgem,4,0)</f>
        <v>De Wolden</v>
      </c>
    </row>
    <row r="1222" spans="1:17" hidden="1" x14ac:dyDescent="0.25">
      <c r="A1222" t="s">
        <v>2782</v>
      </c>
      <c r="B1222" t="s">
        <v>3122</v>
      </c>
      <c r="C1222" t="s">
        <v>371</v>
      </c>
      <c r="D1222" t="s">
        <v>2784</v>
      </c>
      <c r="E1222" t="s">
        <v>2927</v>
      </c>
      <c r="F1222" t="s">
        <v>3123</v>
      </c>
      <c r="G1222" t="s">
        <v>3124</v>
      </c>
      <c r="H1222" t="s">
        <v>543</v>
      </c>
      <c r="I1222" t="s">
        <v>376</v>
      </c>
      <c r="J1222" s="33">
        <v>0.18</v>
      </c>
      <c r="K1222" s="33">
        <v>171</v>
      </c>
      <c r="L1222">
        <v>15</v>
      </c>
      <c r="M1222">
        <v>192375</v>
      </c>
      <c r="N1222" t="s">
        <v>1294</v>
      </c>
      <c r="O1222" t="s">
        <v>1513</v>
      </c>
      <c r="P1222">
        <f>IF(Tabel1[[#This Row],[Beschikte productie per jaar '[MWh']]]&gt;14.25,1,0)</f>
        <v>1</v>
      </c>
      <c r="Q1222" s="2" t="str">
        <f>VLOOKUP(Tabel1[[#This Row],[Plaats lokatie]],stadgem,4,0)</f>
        <v>Emmen</v>
      </c>
    </row>
    <row r="1223" spans="1:17" hidden="1" x14ac:dyDescent="0.25">
      <c r="A1223" t="s">
        <v>2782</v>
      </c>
      <c r="B1223" t="s">
        <v>3125</v>
      </c>
      <c r="C1223" t="s">
        <v>371</v>
      </c>
      <c r="D1223" t="s">
        <v>2784</v>
      </c>
      <c r="E1223" t="s">
        <v>373</v>
      </c>
      <c r="F1223" t="s">
        <v>373</v>
      </c>
      <c r="G1223" t="s">
        <v>856</v>
      </c>
      <c r="H1223" t="s">
        <v>857</v>
      </c>
      <c r="I1223" t="s">
        <v>376</v>
      </c>
      <c r="J1223" s="33">
        <v>0.1648</v>
      </c>
      <c r="K1223" s="33">
        <v>156.56</v>
      </c>
      <c r="L1223">
        <v>15</v>
      </c>
      <c r="M1223">
        <v>152646</v>
      </c>
      <c r="N1223" t="s">
        <v>1294</v>
      </c>
      <c r="O1223" t="s">
        <v>1513</v>
      </c>
      <c r="P1223">
        <f>IF(Tabel1[[#This Row],[Beschikte productie per jaar '[MWh']]]&gt;14.25,1,0)</f>
        <v>1</v>
      </c>
      <c r="Q1223" s="2" t="str">
        <f>VLOOKUP(Tabel1[[#This Row],[Plaats lokatie]],stadgem,4,0)</f>
        <v>Meppel</v>
      </c>
    </row>
    <row r="1224" spans="1:17" hidden="1" x14ac:dyDescent="0.25">
      <c r="A1224" t="s">
        <v>2782</v>
      </c>
      <c r="B1224" t="s">
        <v>3126</v>
      </c>
      <c r="C1224" t="s">
        <v>371</v>
      </c>
      <c r="D1224" t="s">
        <v>2784</v>
      </c>
      <c r="E1224" t="s">
        <v>1628</v>
      </c>
      <c r="F1224" t="s">
        <v>3127</v>
      </c>
      <c r="G1224" t="s">
        <v>3128</v>
      </c>
      <c r="H1224" t="s">
        <v>401</v>
      </c>
      <c r="I1224" t="s">
        <v>376</v>
      </c>
      <c r="J1224" s="33">
        <v>0.04</v>
      </c>
      <c r="K1224" s="33">
        <v>38</v>
      </c>
      <c r="L1224">
        <v>15</v>
      </c>
      <c r="M1224">
        <v>39900</v>
      </c>
      <c r="N1224" t="s">
        <v>1294</v>
      </c>
      <c r="O1224" t="s">
        <v>1513</v>
      </c>
      <c r="P1224">
        <f>IF(Tabel1[[#This Row],[Beschikte productie per jaar '[MWh']]]&gt;14.25,1,0)</f>
        <v>1</v>
      </c>
      <c r="Q1224" s="2" t="str">
        <f>VLOOKUP(Tabel1[[#This Row],[Plaats lokatie]],stadgem,4,0)</f>
        <v>Assen</v>
      </c>
    </row>
    <row r="1225" spans="1:17" hidden="1" x14ac:dyDescent="0.25">
      <c r="A1225" t="s">
        <v>2782</v>
      </c>
      <c r="B1225" t="s">
        <v>3129</v>
      </c>
      <c r="C1225" t="s">
        <v>371</v>
      </c>
      <c r="D1225" t="s">
        <v>2792</v>
      </c>
      <c r="E1225" t="s">
        <v>3130</v>
      </c>
      <c r="F1225" t="s">
        <v>3131</v>
      </c>
      <c r="G1225" t="s">
        <v>1500</v>
      </c>
      <c r="H1225" t="s">
        <v>969</v>
      </c>
      <c r="I1225" t="s">
        <v>376</v>
      </c>
      <c r="J1225" s="33">
        <v>6.944</v>
      </c>
      <c r="K1225" s="33">
        <v>6596.8</v>
      </c>
      <c r="L1225">
        <v>15</v>
      </c>
      <c r="M1225">
        <v>6728736</v>
      </c>
      <c r="N1225" t="s">
        <v>1501</v>
      </c>
      <c r="O1225" t="s">
        <v>1513</v>
      </c>
      <c r="P1225">
        <f>IF(Tabel1[[#This Row],[Beschikte productie per jaar '[MWh']]]&gt;14.25,1,0)</f>
        <v>1</v>
      </c>
      <c r="Q1225" s="2" t="str">
        <f>VLOOKUP(Tabel1[[#This Row],[Plaats lokatie]],stadgem,4,0)</f>
        <v>Borger-Odoorn</v>
      </c>
    </row>
    <row r="1226" spans="1:17" hidden="1" x14ac:dyDescent="0.25">
      <c r="A1226" t="s">
        <v>2782</v>
      </c>
      <c r="B1226" t="s">
        <v>3132</v>
      </c>
      <c r="C1226" t="s">
        <v>371</v>
      </c>
      <c r="D1226" t="s">
        <v>2792</v>
      </c>
      <c r="E1226" t="s">
        <v>1759</v>
      </c>
      <c r="F1226" t="s">
        <v>2656</v>
      </c>
      <c r="G1226" t="s">
        <v>1500</v>
      </c>
      <c r="H1226" t="s">
        <v>969</v>
      </c>
      <c r="I1226" t="s">
        <v>376</v>
      </c>
      <c r="J1226" s="33">
        <v>10.851000000000001</v>
      </c>
      <c r="K1226" s="33">
        <v>10308.450000000001</v>
      </c>
      <c r="L1226">
        <v>15</v>
      </c>
      <c r="M1226">
        <v>10050739</v>
      </c>
      <c r="N1226" t="s">
        <v>1501</v>
      </c>
      <c r="O1226" t="s">
        <v>1513</v>
      </c>
      <c r="P1226">
        <f>IF(Tabel1[[#This Row],[Beschikte productie per jaar '[MWh']]]&gt;14.25,1,0)</f>
        <v>1</v>
      </c>
      <c r="Q1226" s="2" t="str">
        <f>VLOOKUP(Tabel1[[#This Row],[Plaats lokatie]],stadgem,4,0)</f>
        <v>Borger-Odoorn</v>
      </c>
    </row>
    <row r="1227" spans="1:17" hidden="1" x14ac:dyDescent="0.25">
      <c r="A1227" t="s">
        <v>2782</v>
      </c>
      <c r="B1227" t="s">
        <v>3133</v>
      </c>
      <c r="C1227" t="s">
        <v>371</v>
      </c>
      <c r="D1227" t="s">
        <v>2784</v>
      </c>
      <c r="E1227" t="s">
        <v>373</v>
      </c>
      <c r="F1227" t="s">
        <v>373</v>
      </c>
      <c r="G1227" t="s">
        <v>501</v>
      </c>
      <c r="H1227" t="s">
        <v>502</v>
      </c>
      <c r="I1227" t="s">
        <v>376</v>
      </c>
      <c r="J1227" s="33">
        <v>0.16</v>
      </c>
      <c r="K1227" s="33">
        <v>152</v>
      </c>
      <c r="L1227">
        <v>15</v>
      </c>
      <c r="M1227">
        <v>173280</v>
      </c>
      <c r="N1227" t="s">
        <v>1294</v>
      </c>
      <c r="O1227" t="s">
        <v>1513</v>
      </c>
      <c r="P1227">
        <f>IF(Tabel1[[#This Row],[Beschikte productie per jaar '[MWh']]]&gt;14.25,1,0)</f>
        <v>1</v>
      </c>
      <c r="Q1227" s="2" t="str">
        <f>VLOOKUP(Tabel1[[#This Row],[Plaats lokatie]],stadgem,4,0)</f>
        <v>Midden-Drenthe</v>
      </c>
    </row>
    <row r="1228" spans="1:17" hidden="1" x14ac:dyDescent="0.25">
      <c r="A1228" t="s">
        <v>2782</v>
      </c>
      <c r="B1228" t="s">
        <v>3134</v>
      </c>
      <c r="C1228" t="s">
        <v>371</v>
      </c>
      <c r="D1228" t="s">
        <v>2784</v>
      </c>
      <c r="E1228" t="s">
        <v>373</v>
      </c>
      <c r="F1228" t="s">
        <v>373</v>
      </c>
      <c r="G1228" t="s">
        <v>537</v>
      </c>
      <c r="H1228" t="s">
        <v>469</v>
      </c>
      <c r="I1228" t="s">
        <v>376</v>
      </c>
      <c r="J1228" s="33">
        <v>0.2145</v>
      </c>
      <c r="K1228" s="33">
        <v>203.77500000000001</v>
      </c>
      <c r="L1228">
        <v>15</v>
      </c>
      <c r="M1228">
        <v>229247</v>
      </c>
      <c r="N1228" t="s">
        <v>1294</v>
      </c>
      <c r="O1228" t="s">
        <v>1513</v>
      </c>
      <c r="P1228">
        <f>IF(Tabel1[[#This Row],[Beschikte productie per jaar '[MWh']]]&gt;14.25,1,0)</f>
        <v>1</v>
      </c>
      <c r="Q1228" s="2" t="str">
        <f>VLOOKUP(Tabel1[[#This Row],[Plaats lokatie]],stadgem,4,0)</f>
        <v>Coevorden</v>
      </c>
    </row>
    <row r="1229" spans="1:17" hidden="1" x14ac:dyDescent="0.25">
      <c r="A1229" t="s">
        <v>2782</v>
      </c>
      <c r="B1229" t="s">
        <v>3135</v>
      </c>
      <c r="C1229" t="s">
        <v>371</v>
      </c>
      <c r="D1229" t="s">
        <v>2784</v>
      </c>
      <c r="E1229" t="s">
        <v>3136</v>
      </c>
      <c r="F1229" t="s">
        <v>3137</v>
      </c>
      <c r="G1229" t="s">
        <v>3138</v>
      </c>
      <c r="H1229" t="s">
        <v>3139</v>
      </c>
      <c r="I1229" t="s">
        <v>376</v>
      </c>
      <c r="J1229" s="33">
        <v>0.08</v>
      </c>
      <c r="K1229" s="33">
        <v>76</v>
      </c>
      <c r="L1229">
        <v>15</v>
      </c>
      <c r="M1229">
        <v>85500</v>
      </c>
      <c r="N1229" t="s">
        <v>1294</v>
      </c>
      <c r="O1229" t="s">
        <v>1513</v>
      </c>
      <c r="P1229">
        <f>IF(Tabel1[[#This Row],[Beschikte productie per jaar '[MWh']]]&gt;14.25,1,0)</f>
        <v>1</v>
      </c>
      <c r="Q1229" s="2" t="str">
        <f>VLOOKUP(Tabel1[[#This Row],[Plaats lokatie]],stadgem,4,0)</f>
        <v>Emmen</v>
      </c>
    </row>
    <row r="1230" spans="1:17" hidden="1" x14ac:dyDescent="0.25">
      <c r="A1230" t="s">
        <v>2782</v>
      </c>
      <c r="B1230" t="s">
        <v>3140</v>
      </c>
      <c r="C1230" t="s">
        <v>371</v>
      </c>
      <c r="D1230" t="s">
        <v>2784</v>
      </c>
      <c r="E1230" t="s">
        <v>373</v>
      </c>
      <c r="F1230" t="s">
        <v>373</v>
      </c>
      <c r="G1230" t="s">
        <v>629</v>
      </c>
      <c r="H1230" t="s">
        <v>630</v>
      </c>
      <c r="I1230" t="s">
        <v>376</v>
      </c>
      <c r="J1230" s="33">
        <v>0.25</v>
      </c>
      <c r="K1230" s="33">
        <v>237.5</v>
      </c>
      <c r="L1230">
        <v>15</v>
      </c>
      <c r="M1230">
        <v>270750</v>
      </c>
      <c r="N1230" t="s">
        <v>1294</v>
      </c>
      <c r="O1230" t="s">
        <v>378</v>
      </c>
      <c r="P1230">
        <f>IF(Tabel1[[#This Row],[Beschikte productie per jaar '[MWh']]]&gt;14.25,1,0)</f>
        <v>1</v>
      </c>
      <c r="Q1230" s="2" t="str">
        <f>VLOOKUP(Tabel1[[#This Row],[Plaats lokatie]],stadgem,4,0)</f>
        <v>Westerveld</v>
      </c>
    </row>
    <row r="1231" spans="1:17" hidden="1" x14ac:dyDescent="0.25">
      <c r="A1231" t="s">
        <v>2782</v>
      </c>
      <c r="B1231" t="s">
        <v>3141</v>
      </c>
      <c r="C1231" t="s">
        <v>371</v>
      </c>
      <c r="D1231" t="s">
        <v>2784</v>
      </c>
      <c r="E1231" t="s">
        <v>3142</v>
      </c>
      <c r="F1231" t="s">
        <v>3143</v>
      </c>
      <c r="G1231" t="s">
        <v>3144</v>
      </c>
      <c r="H1231" t="s">
        <v>389</v>
      </c>
      <c r="I1231" t="s">
        <v>376</v>
      </c>
      <c r="J1231" s="33">
        <v>0.18</v>
      </c>
      <c r="K1231" s="33">
        <v>171</v>
      </c>
      <c r="L1231">
        <v>15</v>
      </c>
      <c r="M1231">
        <v>187245</v>
      </c>
      <c r="N1231" t="s">
        <v>1294</v>
      </c>
      <c r="O1231" t="s">
        <v>1513</v>
      </c>
      <c r="P1231">
        <f>IF(Tabel1[[#This Row],[Beschikte productie per jaar '[MWh']]]&gt;14.25,1,0)</f>
        <v>1</v>
      </c>
      <c r="Q1231" s="2" t="str">
        <f>VLOOKUP(Tabel1[[#This Row],[Plaats lokatie]],stadgem,4,0)</f>
        <v>Emmen</v>
      </c>
    </row>
    <row r="1232" spans="1:17" hidden="1" x14ac:dyDescent="0.25">
      <c r="A1232" t="s">
        <v>2782</v>
      </c>
      <c r="B1232" t="s">
        <v>3145</v>
      </c>
      <c r="C1232" t="s">
        <v>371</v>
      </c>
      <c r="D1232" t="s">
        <v>2784</v>
      </c>
      <c r="E1232" t="s">
        <v>2843</v>
      </c>
      <c r="F1232" t="s">
        <v>3146</v>
      </c>
      <c r="G1232" t="s">
        <v>3147</v>
      </c>
      <c r="H1232" t="s">
        <v>389</v>
      </c>
      <c r="I1232" t="s">
        <v>376</v>
      </c>
      <c r="J1232" s="33">
        <v>0.20499999999999999</v>
      </c>
      <c r="K1232" s="33">
        <v>194.75</v>
      </c>
      <c r="L1232">
        <v>15</v>
      </c>
      <c r="M1232">
        <v>222015</v>
      </c>
      <c r="N1232" t="s">
        <v>1294</v>
      </c>
      <c r="O1232" t="s">
        <v>1513</v>
      </c>
      <c r="P1232">
        <f>IF(Tabel1[[#This Row],[Beschikte productie per jaar '[MWh']]]&gt;14.25,1,0)</f>
        <v>1</v>
      </c>
      <c r="Q1232" s="2" t="str">
        <f>VLOOKUP(Tabel1[[#This Row],[Plaats lokatie]],stadgem,4,0)</f>
        <v>Emmen</v>
      </c>
    </row>
    <row r="1233" spans="1:17" hidden="1" x14ac:dyDescent="0.25">
      <c r="A1233" t="s">
        <v>2782</v>
      </c>
      <c r="B1233" t="s">
        <v>3148</v>
      </c>
      <c r="C1233" t="s">
        <v>371</v>
      </c>
      <c r="D1233" t="s">
        <v>2784</v>
      </c>
      <c r="E1233" t="s">
        <v>373</v>
      </c>
      <c r="F1233" t="s">
        <v>373</v>
      </c>
      <c r="G1233" t="s">
        <v>445</v>
      </c>
      <c r="H1233" t="s">
        <v>446</v>
      </c>
      <c r="I1233" t="s">
        <v>376</v>
      </c>
      <c r="J1233" s="33">
        <v>0.1085</v>
      </c>
      <c r="K1233" s="33">
        <v>103.075</v>
      </c>
      <c r="L1233">
        <v>15</v>
      </c>
      <c r="M1233">
        <v>115960</v>
      </c>
      <c r="N1233" t="s">
        <v>1294</v>
      </c>
      <c r="O1233" t="s">
        <v>1513</v>
      </c>
      <c r="P1233">
        <f>IF(Tabel1[[#This Row],[Beschikte productie per jaar '[MWh']]]&gt;14.25,1,0)</f>
        <v>1</v>
      </c>
      <c r="Q1233" s="2" t="str">
        <f>VLOOKUP(Tabel1[[#This Row],[Plaats lokatie]],stadgem,4,0)</f>
        <v>Midden-Drenthe</v>
      </c>
    </row>
    <row r="1234" spans="1:17" hidden="1" x14ac:dyDescent="0.25">
      <c r="A1234" t="s">
        <v>2782</v>
      </c>
      <c r="B1234" t="s">
        <v>3149</v>
      </c>
      <c r="C1234" t="s">
        <v>371</v>
      </c>
      <c r="D1234" t="s">
        <v>2784</v>
      </c>
      <c r="E1234" t="s">
        <v>3150</v>
      </c>
      <c r="F1234" t="s">
        <v>1056</v>
      </c>
      <c r="G1234" t="s">
        <v>1057</v>
      </c>
      <c r="H1234" t="s">
        <v>389</v>
      </c>
      <c r="I1234" t="s">
        <v>376</v>
      </c>
      <c r="J1234" s="33">
        <v>0.11700000000000001</v>
      </c>
      <c r="K1234" s="33">
        <v>111.15</v>
      </c>
      <c r="L1234">
        <v>15</v>
      </c>
      <c r="M1234">
        <v>116708</v>
      </c>
      <c r="N1234" t="s">
        <v>1294</v>
      </c>
      <c r="O1234" t="s">
        <v>378</v>
      </c>
      <c r="P1234">
        <f>IF(Tabel1[[#This Row],[Beschikte productie per jaar '[MWh']]]&gt;14.25,1,0)</f>
        <v>1</v>
      </c>
      <c r="Q1234" s="2" t="str">
        <f>VLOOKUP(Tabel1[[#This Row],[Plaats lokatie]],stadgem,4,0)</f>
        <v>Emmen</v>
      </c>
    </row>
    <row r="1235" spans="1:17" hidden="1" x14ac:dyDescent="0.25">
      <c r="A1235" t="s">
        <v>3151</v>
      </c>
      <c r="B1235" t="s">
        <v>3152</v>
      </c>
      <c r="C1235" t="s">
        <v>371</v>
      </c>
      <c r="D1235" t="s">
        <v>2792</v>
      </c>
      <c r="E1235" t="s">
        <v>3153</v>
      </c>
      <c r="F1235" t="s">
        <v>3154</v>
      </c>
      <c r="G1235" t="s">
        <v>1500</v>
      </c>
      <c r="H1235" t="s">
        <v>389</v>
      </c>
      <c r="I1235" t="s">
        <v>376</v>
      </c>
      <c r="J1235" s="33">
        <v>4.0949999999999998</v>
      </c>
      <c r="K1235" s="33">
        <v>3890.25</v>
      </c>
      <c r="L1235">
        <v>15</v>
      </c>
      <c r="M1235">
        <v>3617933</v>
      </c>
      <c r="N1235" t="s">
        <v>1501</v>
      </c>
      <c r="O1235" t="s">
        <v>1513</v>
      </c>
      <c r="P1235">
        <f>IF(Tabel1[[#This Row],[Beschikte productie per jaar '[MWh']]]&gt;14.25,1,0)</f>
        <v>1</v>
      </c>
      <c r="Q1235" s="2" t="str">
        <f>VLOOKUP(Tabel1[[#This Row],[Plaats lokatie]],stadgem,4,0)</f>
        <v>Emmen</v>
      </c>
    </row>
    <row r="1236" spans="1:17" hidden="1" x14ac:dyDescent="0.25">
      <c r="A1236" t="s">
        <v>3151</v>
      </c>
      <c r="B1236" t="s">
        <v>3155</v>
      </c>
      <c r="C1236" t="s">
        <v>371</v>
      </c>
      <c r="D1236" t="s">
        <v>2784</v>
      </c>
      <c r="E1236" t="s">
        <v>373</v>
      </c>
      <c r="F1236" t="s">
        <v>373</v>
      </c>
      <c r="G1236" t="s">
        <v>956</v>
      </c>
      <c r="H1236" t="s">
        <v>384</v>
      </c>
      <c r="I1236" t="s">
        <v>376</v>
      </c>
      <c r="J1236" s="33">
        <v>0.92900000000000005</v>
      </c>
      <c r="K1236" s="33">
        <v>882.55</v>
      </c>
      <c r="L1236">
        <v>15</v>
      </c>
      <c r="M1236">
        <v>820772</v>
      </c>
      <c r="N1236" t="s">
        <v>1501</v>
      </c>
      <c r="O1236" t="s">
        <v>1513</v>
      </c>
      <c r="P1236">
        <f>IF(Tabel1[[#This Row],[Beschikte productie per jaar '[MWh']]]&gt;14.25,1,0)</f>
        <v>1</v>
      </c>
      <c r="Q1236" s="2" t="str">
        <f>VLOOKUP(Tabel1[[#This Row],[Plaats lokatie]],stadgem,4,0)</f>
        <v>Hoogeveen</v>
      </c>
    </row>
    <row r="1237" spans="1:17" hidden="1" x14ac:dyDescent="0.25">
      <c r="A1237" t="s">
        <v>3151</v>
      </c>
      <c r="B1237" t="s">
        <v>3156</v>
      </c>
      <c r="C1237" t="s">
        <v>371</v>
      </c>
      <c r="D1237" t="s">
        <v>2792</v>
      </c>
      <c r="E1237" t="s">
        <v>3157</v>
      </c>
      <c r="F1237" t="s">
        <v>65</v>
      </c>
      <c r="G1237" t="s">
        <v>1500</v>
      </c>
      <c r="H1237" t="s">
        <v>469</v>
      </c>
      <c r="I1237" t="s">
        <v>376</v>
      </c>
      <c r="J1237" s="33">
        <v>13.12</v>
      </c>
      <c r="K1237" s="33">
        <v>12464</v>
      </c>
      <c r="L1237">
        <v>15</v>
      </c>
      <c r="M1237">
        <v>11778480</v>
      </c>
      <c r="N1237" t="s">
        <v>1501</v>
      </c>
      <c r="O1237" t="s">
        <v>1513</v>
      </c>
      <c r="P1237">
        <f>IF(Tabel1[[#This Row],[Beschikte productie per jaar '[MWh']]]&gt;14.25,1,0)</f>
        <v>1</v>
      </c>
      <c r="Q1237" s="2" t="str">
        <f>VLOOKUP(Tabel1[[#This Row],[Plaats lokatie]],stadgem,4,0)</f>
        <v>Coevorden</v>
      </c>
    </row>
    <row r="1238" spans="1:17" hidden="1" x14ac:dyDescent="0.25">
      <c r="A1238" t="s">
        <v>3151</v>
      </c>
      <c r="B1238" t="s">
        <v>3158</v>
      </c>
      <c r="C1238" t="s">
        <v>371</v>
      </c>
      <c r="D1238" t="s">
        <v>2792</v>
      </c>
      <c r="E1238" t="s">
        <v>2847</v>
      </c>
      <c r="F1238" t="s">
        <v>2164</v>
      </c>
      <c r="G1238" t="s">
        <v>1500</v>
      </c>
      <c r="H1238" t="s">
        <v>469</v>
      </c>
      <c r="I1238" t="s">
        <v>376</v>
      </c>
      <c r="J1238" s="33">
        <v>5</v>
      </c>
      <c r="K1238" s="33">
        <v>4750</v>
      </c>
      <c r="L1238">
        <v>15</v>
      </c>
      <c r="M1238">
        <v>4346250</v>
      </c>
      <c r="N1238" t="s">
        <v>1501</v>
      </c>
      <c r="O1238" t="s">
        <v>1513</v>
      </c>
      <c r="P1238">
        <f>IF(Tabel1[[#This Row],[Beschikte productie per jaar '[MWh']]]&gt;14.25,1,0)</f>
        <v>1</v>
      </c>
      <c r="Q1238" s="2" t="str">
        <f>VLOOKUP(Tabel1[[#This Row],[Plaats lokatie]],stadgem,4,0)</f>
        <v>Coevorden</v>
      </c>
    </row>
    <row r="1239" spans="1:17" hidden="1" x14ac:dyDescent="0.25">
      <c r="A1239" t="s">
        <v>3151</v>
      </c>
      <c r="B1239" t="s">
        <v>3159</v>
      </c>
      <c r="C1239" t="s">
        <v>371</v>
      </c>
      <c r="D1239" t="s">
        <v>2792</v>
      </c>
      <c r="E1239" t="s">
        <v>2724</v>
      </c>
      <c r="F1239" t="s">
        <v>3160</v>
      </c>
      <c r="G1239" t="s">
        <v>1500</v>
      </c>
      <c r="H1239" t="s">
        <v>928</v>
      </c>
      <c r="I1239" t="s">
        <v>376</v>
      </c>
      <c r="J1239" s="33">
        <v>5.2949999999999999</v>
      </c>
      <c r="K1239" s="33">
        <v>5030.25</v>
      </c>
      <c r="L1239">
        <v>15</v>
      </c>
      <c r="M1239">
        <v>4527225</v>
      </c>
      <c r="N1239" t="s">
        <v>1501</v>
      </c>
      <c r="O1239" t="s">
        <v>1513</v>
      </c>
      <c r="P1239">
        <f>IF(Tabel1[[#This Row],[Beschikte productie per jaar '[MWh']]]&gt;14.25,1,0)</f>
        <v>1</v>
      </c>
      <c r="Q1239" s="2" t="str">
        <f>VLOOKUP(Tabel1[[#This Row],[Plaats lokatie]],stadgem,4,0)</f>
        <v>Borger-Odoorn</v>
      </c>
    </row>
    <row r="1240" spans="1:17" hidden="1" x14ac:dyDescent="0.25">
      <c r="A1240" t="s">
        <v>3151</v>
      </c>
      <c r="B1240" t="s">
        <v>3161</v>
      </c>
      <c r="C1240" t="s">
        <v>371</v>
      </c>
      <c r="D1240" t="s">
        <v>2784</v>
      </c>
      <c r="E1240" t="s">
        <v>3162</v>
      </c>
      <c r="F1240" t="s">
        <v>3163</v>
      </c>
      <c r="G1240" t="s">
        <v>3164</v>
      </c>
      <c r="H1240" t="s">
        <v>401</v>
      </c>
      <c r="I1240" t="s">
        <v>376</v>
      </c>
      <c r="J1240" s="33">
        <v>0.40899999999999997</v>
      </c>
      <c r="K1240" s="33">
        <v>388.55</v>
      </c>
      <c r="L1240">
        <v>15</v>
      </c>
      <c r="M1240">
        <v>378837</v>
      </c>
      <c r="N1240" t="s">
        <v>1294</v>
      </c>
      <c r="O1240" t="s">
        <v>1513</v>
      </c>
      <c r="P1240">
        <f>IF(Tabel1[[#This Row],[Beschikte productie per jaar '[MWh']]]&gt;14.25,1,0)</f>
        <v>1</v>
      </c>
      <c r="Q1240" s="2" t="str">
        <f>VLOOKUP(Tabel1[[#This Row],[Plaats lokatie]],stadgem,4,0)</f>
        <v>Assen</v>
      </c>
    </row>
    <row r="1241" spans="1:17" hidden="1" x14ac:dyDescent="0.25">
      <c r="A1241" t="s">
        <v>3151</v>
      </c>
      <c r="B1241" t="s">
        <v>3165</v>
      </c>
      <c r="C1241" t="s">
        <v>371</v>
      </c>
      <c r="D1241" t="s">
        <v>2784</v>
      </c>
      <c r="E1241" t="s">
        <v>373</v>
      </c>
      <c r="F1241" t="s">
        <v>373</v>
      </c>
      <c r="G1241" t="s">
        <v>2915</v>
      </c>
      <c r="H1241" t="s">
        <v>397</v>
      </c>
      <c r="I1241" t="s">
        <v>376</v>
      </c>
      <c r="J1241" s="33">
        <v>0.2</v>
      </c>
      <c r="K1241" s="33">
        <v>190</v>
      </c>
      <c r="L1241">
        <v>15</v>
      </c>
      <c r="M1241">
        <v>176700</v>
      </c>
      <c r="N1241" t="s">
        <v>1501</v>
      </c>
      <c r="O1241" t="s">
        <v>1513</v>
      </c>
      <c r="P1241">
        <f>IF(Tabel1[[#This Row],[Beschikte productie per jaar '[MWh']]]&gt;14.25,1,0)</f>
        <v>1</v>
      </c>
      <c r="Q1241" s="2" t="str">
        <f>VLOOKUP(Tabel1[[#This Row],[Plaats lokatie]],stadgem,4,0)</f>
        <v>Meppel</v>
      </c>
    </row>
    <row r="1242" spans="1:17" hidden="1" x14ac:dyDescent="0.25">
      <c r="A1242" t="s">
        <v>3151</v>
      </c>
      <c r="B1242" t="s">
        <v>3166</v>
      </c>
      <c r="C1242" t="s">
        <v>1155</v>
      </c>
      <c r="D1242" t="s">
        <v>3167</v>
      </c>
      <c r="E1242" t="s">
        <v>1647</v>
      </c>
      <c r="F1242" t="s">
        <v>3168</v>
      </c>
      <c r="G1242" t="s">
        <v>3169</v>
      </c>
      <c r="H1242" t="s">
        <v>469</v>
      </c>
      <c r="I1242" t="s">
        <v>376</v>
      </c>
      <c r="J1242" s="33">
        <v>3.6059000000000001</v>
      </c>
      <c r="K1242" s="33">
        <v>28847.198</v>
      </c>
      <c r="L1242">
        <v>12</v>
      </c>
      <c r="M1242">
        <v>16962153</v>
      </c>
      <c r="N1242" t="s">
        <v>565</v>
      </c>
      <c r="O1242" t="s">
        <v>1513</v>
      </c>
      <c r="P1242">
        <f>IF(Tabel1[[#This Row],[Beschikte productie per jaar '[MWh']]]&gt;14.25,1,0)</f>
        <v>1</v>
      </c>
      <c r="Q1242" s="2" t="str">
        <f>VLOOKUP(Tabel1[[#This Row],[Plaats lokatie]],stadgem,4,0)</f>
        <v>Coevorden</v>
      </c>
    </row>
    <row r="1243" spans="1:17" hidden="1" x14ac:dyDescent="0.25">
      <c r="A1243" t="s">
        <v>3151</v>
      </c>
      <c r="B1243" t="s">
        <v>3170</v>
      </c>
      <c r="C1243" t="s">
        <v>371</v>
      </c>
      <c r="D1243" t="s">
        <v>2792</v>
      </c>
      <c r="E1243" t="s">
        <v>2578</v>
      </c>
      <c r="F1243" t="s">
        <v>3171</v>
      </c>
      <c r="G1243" t="s">
        <v>1500</v>
      </c>
      <c r="H1243" t="s">
        <v>389</v>
      </c>
      <c r="I1243" t="s">
        <v>376</v>
      </c>
      <c r="J1243" s="33">
        <v>1.9386000000000001</v>
      </c>
      <c r="K1243" s="33">
        <v>1841.6699999999998</v>
      </c>
      <c r="L1243">
        <v>15</v>
      </c>
      <c r="M1243">
        <v>1712754</v>
      </c>
      <c r="N1243" t="s">
        <v>1501</v>
      </c>
      <c r="O1243" t="s">
        <v>1513</v>
      </c>
      <c r="P1243">
        <f>IF(Tabel1[[#This Row],[Beschikte productie per jaar '[MWh']]]&gt;14.25,1,0)</f>
        <v>1</v>
      </c>
      <c r="Q1243" s="2" t="str">
        <f>VLOOKUP(Tabel1[[#This Row],[Plaats lokatie]],stadgem,4,0)</f>
        <v>Emmen</v>
      </c>
    </row>
    <row r="1244" spans="1:17" hidden="1" x14ac:dyDescent="0.25">
      <c r="A1244" t="s">
        <v>3151</v>
      </c>
      <c r="B1244" t="s">
        <v>3172</v>
      </c>
      <c r="C1244" t="s">
        <v>371</v>
      </c>
      <c r="D1244" t="s">
        <v>2792</v>
      </c>
      <c r="E1244" t="s">
        <v>2650</v>
      </c>
      <c r="F1244" t="s">
        <v>3173</v>
      </c>
      <c r="G1244" t="s">
        <v>1500</v>
      </c>
      <c r="H1244" t="s">
        <v>384</v>
      </c>
      <c r="I1244" t="s">
        <v>376</v>
      </c>
      <c r="J1244" s="33">
        <v>12.708</v>
      </c>
      <c r="K1244" s="33">
        <v>12072.6</v>
      </c>
      <c r="L1244">
        <v>15</v>
      </c>
      <c r="M1244">
        <v>11227518</v>
      </c>
      <c r="N1244" t="s">
        <v>1501</v>
      </c>
      <c r="O1244" t="s">
        <v>1513</v>
      </c>
      <c r="P1244">
        <f>IF(Tabel1[[#This Row],[Beschikte productie per jaar '[MWh']]]&gt;14.25,1,0)</f>
        <v>1</v>
      </c>
      <c r="Q1244" s="2" t="str">
        <f>VLOOKUP(Tabel1[[#This Row],[Plaats lokatie]],stadgem,4,0)</f>
        <v>Hoogeveen</v>
      </c>
    </row>
    <row r="1245" spans="1:17" hidden="1" x14ac:dyDescent="0.25">
      <c r="A1245" t="s">
        <v>3151</v>
      </c>
      <c r="B1245" t="s">
        <v>3174</v>
      </c>
      <c r="C1245" t="s">
        <v>371</v>
      </c>
      <c r="D1245" t="s">
        <v>2792</v>
      </c>
      <c r="E1245" t="s">
        <v>2642</v>
      </c>
      <c r="F1245" t="s">
        <v>3175</v>
      </c>
      <c r="G1245" t="s">
        <v>1500</v>
      </c>
      <c r="H1245" t="s">
        <v>384</v>
      </c>
      <c r="I1245" t="s">
        <v>376</v>
      </c>
      <c r="J1245" s="33">
        <v>10.731999999999999</v>
      </c>
      <c r="K1245" s="33">
        <v>10195.4</v>
      </c>
      <c r="L1245">
        <v>15</v>
      </c>
      <c r="M1245">
        <v>9481722</v>
      </c>
      <c r="N1245" t="s">
        <v>1501</v>
      </c>
      <c r="O1245" t="s">
        <v>1513</v>
      </c>
      <c r="P1245">
        <f>IF(Tabel1[[#This Row],[Beschikte productie per jaar '[MWh']]]&gt;14.25,1,0)</f>
        <v>1</v>
      </c>
      <c r="Q1245" s="2" t="str">
        <f>VLOOKUP(Tabel1[[#This Row],[Plaats lokatie]],stadgem,4,0)</f>
        <v>Hoogeveen</v>
      </c>
    </row>
    <row r="1246" spans="1:17" hidden="1" x14ac:dyDescent="0.25">
      <c r="A1246" t="s">
        <v>3151</v>
      </c>
      <c r="B1246" t="s">
        <v>3176</v>
      </c>
      <c r="C1246" t="s">
        <v>371</v>
      </c>
      <c r="D1246" t="s">
        <v>2784</v>
      </c>
      <c r="E1246" t="s">
        <v>3177</v>
      </c>
      <c r="F1246" t="s">
        <v>3178</v>
      </c>
      <c r="G1246" t="s">
        <v>3179</v>
      </c>
      <c r="H1246" t="s">
        <v>397</v>
      </c>
      <c r="I1246" t="s">
        <v>376</v>
      </c>
      <c r="J1246" s="33">
        <v>7.4999999999999997E-2</v>
      </c>
      <c r="K1246" s="33">
        <v>71.25</v>
      </c>
      <c r="L1246">
        <v>15</v>
      </c>
      <c r="M1246">
        <v>69469</v>
      </c>
      <c r="N1246" t="s">
        <v>1294</v>
      </c>
      <c r="O1246" t="s">
        <v>1513</v>
      </c>
      <c r="P1246">
        <f>IF(Tabel1[[#This Row],[Beschikte productie per jaar '[MWh']]]&gt;14.25,1,0)</f>
        <v>1</v>
      </c>
      <c r="Q1246" s="2" t="str">
        <f>VLOOKUP(Tabel1[[#This Row],[Plaats lokatie]],stadgem,4,0)</f>
        <v>Meppel</v>
      </c>
    </row>
    <row r="1247" spans="1:17" hidden="1" x14ac:dyDescent="0.25">
      <c r="A1247" t="s">
        <v>3151</v>
      </c>
      <c r="B1247" t="s">
        <v>3180</v>
      </c>
      <c r="C1247" t="s">
        <v>1145</v>
      </c>
      <c r="D1247" t="s">
        <v>2970</v>
      </c>
      <c r="E1247" t="s">
        <v>373</v>
      </c>
      <c r="F1247" t="s">
        <v>373</v>
      </c>
      <c r="G1247" t="s">
        <v>3181</v>
      </c>
      <c r="H1247" t="s">
        <v>1331</v>
      </c>
      <c r="I1247" t="s">
        <v>376</v>
      </c>
      <c r="J1247" s="33">
        <v>0.5</v>
      </c>
      <c r="K1247" s="33">
        <v>850</v>
      </c>
      <c r="L1247">
        <v>12</v>
      </c>
      <c r="M1247">
        <v>346800</v>
      </c>
      <c r="N1247" t="s">
        <v>565</v>
      </c>
      <c r="O1247" t="s">
        <v>1513</v>
      </c>
      <c r="P1247">
        <f>IF(Tabel1[[#This Row],[Beschikte productie per jaar '[MWh']]]&gt;14.25,1,0)</f>
        <v>1</v>
      </c>
      <c r="Q1247" s="2" t="str">
        <f>VLOOKUP(Tabel1[[#This Row],[Plaats lokatie]],stadgem,4,0)</f>
        <v>Aa en Hunze</v>
      </c>
    </row>
    <row r="1248" spans="1:17" hidden="1" x14ac:dyDescent="0.25">
      <c r="A1248" t="s">
        <v>3151</v>
      </c>
      <c r="B1248" t="s">
        <v>3182</v>
      </c>
      <c r="C1248" t="s">
        <v>371</v>
      </c>
      <c r="D1248" t="s">
        <v>2792</v>
      </c>
      <c r="E1248" t="s">
        <v>2534</v>
      </c>
      <c r="F1248" t="s">
        <v>3171</v>
      </c>
      <c r="G1248" t="s">
        <v>1500</v>
      </c>
      <c r="H1248" t="s">
        <v>389</v>
      </c>
      <c r="I1248" t="s">
        <v>376</v>
      </c>
      <c r="J1248" s="33">
        <v>7.7544000000000004</v>
      </c>
      <c r="K1248" s="33">
        <v>7366.6799999999994</v>
      </c>
      <c r="L1248">
        <v>15</v>
      </c>
      <c r="M1248">
        <v>6851013</v>
      </c>
      <c r="N1248" t="s">
        <v>1501</v>
      </c>
      <c r="O1248" t="s">
        <v>1513</v>
      </c>
      <c r="P1248">
        <f>IF(Tabel1[[#This Row],[Beschikte productie per jaar '[MWh']]]&gt;14.25,1,0)</f>
        <v>1</v>
      </c>
      <c r="Q1248" s="2" t="str">
        <f>VLOOKUP(Tabel1[[#This Row],[Plaats lokatie]],stadgem,4,0)</f>
        <v>Emmen</v>
      </c>
    </row>
    <row r="1249" spans="1:17" hidden="1" x14ac:dyDescent="0.25">
      <c r="A1249" t="s">
        <v>3151</v>
      </c>
      <c r="B1249" t="s">
        <v>3183</v>
      </c>
      <c r="C1249" t="s">
        <v>371</v>
      </c>
      <c r="D1249" t="s">
        <v>2784</v>
      </c>
      <c r="E1249" t="s">
        <v>3184</v>
      </c>
      <c r="F1249" t="s">
        <v>3185</v>
      </c>
      <c r="G1249" t="s">
        <v>2042</v>
      </c>
      <c r="H1249" t="s">
        <v>401</v>
      </c>
      <c r="I1249" t="s">
        <v>376</v>
      </c>
      <c r="J1249" s="33">
        <v>0.23</v>
      </c>
      <c r="K1249" s="33">
        <v>218.5</v>
      </c>
      <c r="L1249">
        <v>15</v>
      </c>
      <c r="M1249">
        <v>209760</v>
      </c>
      <c r="N1249" t="s">
        <v>1294</v>
      </c>
      <c r="O1249" t="s">
        <v>1513</v>
      </c>
      <c r="P1249">
        <f>IF(Tabel1[[#This Row],[Beschikte productie per jaar '[MWh']]]&gt;14.25,1,0)</f>
        <v>1</v>
      </c>
      <c r="Q1249" s="2" t="str">
        <f>VLOOKUP(Tabel1[[#This Row],[Plaats lokatie]],stadgem,4,0)</f>
        <v>Assen</v>
      </c>
    </row>
    <row r="1250" spans="1:17" hidden="1" x14ac:dyDescent="0.25">
      <c r="A1250" t="s">
        <v>3151</v>
      </c>
      <c r="B1250" t="s">
        <v>41</v>
      </c>
      <c r="C1250" t="s">
        <v>371</v>
      </c>
      <c r="D1250" t="s">
        <v>2792</v>
      </c>
      <c r="E1250" t="s">
        <v>3186</v>
      </c>
      <c r="F1250" t="s">
        <v>3187</v>
      </c>
      <c r="G1250" t="s">
        <v>1500</v>
      </c>
      <c r="H1250" t="s">
        <v>928</v>
      </c>
      <c r="I1250" t="s">
        <v>376</v>
      </c>
      <c r="J1250" s="33">
        <v>6.05</v>
      </c>
      <c r="K1250" s="33">
        <v>5747.5</v>
      </c>
      <c r="L1250">
        <v>15</v>
      </c>
      <c r="M1250">
        <v>5258963</v>
      </c>
      <c r="N1250" t="s">
        <v>1501</v>
      </c>
      <c r="O1250" t="s">
        <v>1513</v>
      </c>
      <c r="P1250">
        <f>IF(Tabel1[[#This Row],[Beschikte productie per jaar '[MWh']]]&gt;14.25,1,0)</f>
        <v>1</v>
      </c>
      <c r="Q1250" s="2" t="str">
        <f>VLOOKUP(Tabel1[[#This Row],[Plaats lokatie]],stadgem,4,0)</f>
        <v>Borger-Odoorn</v>
      </c>
    </row>
    <row r="1251" spans="1:17" hidden="1" x14ac:dyDescent="0.25">
      <c r="A1251" t="s">
        <v>3151</v>
      </c>
      <c r="B1251" t="s">
        <v>3188</v>
      </c>
      <c r="C1251" t="s">
        <v>371</v>
      </c>
      <c r="D1251" t="s">
        <v>2784</v>
      </c>
      <c r="E1251" t="s">
        <v>373</v>
      </c>
      <c r="F1251" t="s">
        <v>373</v>
      </c>
      <c r="G1251" t="s">
        <v>749</v>
      </c>
      <c r="H1251" t="s">
        <v>397</v>
      </c>
      <c r="I1251" t="s">
        <v>376</v>
      </c>
      <c r="J1251" s="33">
        <v>0.1</v>
      </c>
      <c r="K1251" s="33">
        <v>95</v>
      </c>
      <c r="L1251">
        <v>15</v>
      </c>
      <c r="M1251">
        <v>92625</v>
      </c>
      <c r="N1251" t="s">
        <v>1294</v>
      </c>
      <c r="O1251" t="s">
        <v>1513</v>
      </c>
      <c r="P1251">
        <f>IF(Tabel1[[#This Row],[Beschikte productie per jaar '[MWh']]]&gt;14.25,1,0)</f>
        <v>1</v>
      </c>
      <c r="Q1251" s="2" t="str">
        <f>VLOOKUP(Tabel1[[#This Row],[Plaats lokatie]],stadgem,4,0)</f>
        <v>Meppel</v>
      </c>
    </row>
    <row r="1252" spans="1:17" hidden="1" x14ac:dyDescent="0.25">
      <c r="A1252" t="s">
        <v>3151</v>
      </c>
      <c r="B1252" t="s">
        <v>3189</v>
      </c>
      <c r="C1252" t="s">
        <v>1155</v>
      </c>
      <c r="D1252" t="s">
        <v>3167</v>
      </c>
      <c r="E1252" t="s">
        <v>1647</v>
      </c>
      <c r="F1252" t="s">
        <v>3168</v>
      </c>
      <c r="G1252" t="s">
        <v>3169</v>
      </c>
      <c r="H1252" t="s">
        <v>469</v>
      </c>
      <c r="I1252" t="s">
        <v>376</v>
      </c>
      <c r="J1252" s="33">
        <v>14.568141000000001</v>
      </c>
      <c r="K1252" s="33">
        <v>116545.125</v>
      </c>
      <c r="L1252">
        <v>12</v>
      </c>
      <c r="M1252">
        <v>68528534</v>
      </c>
      <c r="N1252" t="s">
        <v>565</v>
      </c>
      <c r="O1252" t="s">
        <v>1513</v>
      </c>
      <c r="P1252">
        <f>IF(Tabel1[[#This Row],[Beschikte productie per jaar '[MWh']]]&gt;14.25,1,0)</f>
        <v>1</v>
      </c>
      <c r="Q1252" s="2" t="str">
        <f>VLOOKUP(Tabel1[[#This Row],[Plaats lokatie]],stadgem,4,0)</f>
        <v>Coevorden</v>
      </c>
    </row>
    <row r="1253" spans="1:17" hidden="1" x14ac:dyDescent="0.25">
      <c r="A1253" t="s">
        <v>3151</v>
      </c>
      <c r="B1253" t="s">
        <v>3190</v>
      </c>
      <c r="C1253" t="s">
        <v>371</v>
      </c>
      <c r="D1253" t="s">
        <v>2792</v>
      </c>
      <c r="E1253" t="s">
        <v>3153</v>
      </c>
      <c r="F1253" t="s">
        <v>3191</v>
      </c>
      <c r="G1253" t="s">
        <v>1500</v>
      </c>
      <c r="H1253" t="s">
        <v>389</v>
      </c>
      <c r="I1253" t="s">
        <v>376</v>
      </c>
      <c r="J1253" s="33">
        <v>1.022</v>
      </c>
      <c r="K1253" s="33">
        <v>970.9</v>
      </c>
      <c r="L1253">
        <v>15</v>
      </c>
      <c r="M1253">
        <v>902937</v>
      </c>
      <c r="N1253" t="s">
        <v>1501</v>
      </c>
      <c r="O1253" t="s">
        <v>1513</v>
      </c>
      <c r="P1253">
        <f>IF(Tabel1[[#This Row],[Beschikte productie per jaar '[MWh']]]&gt;14.25,1,0)</f>
        <v>1</v>
      </c>
      <c r="Q1253" s="2" t="str">
        <f>VLOOKUP(Tabel1[[#This Row],[Plaats lokatie]],stadgem,4,0)</f>
        <v>Emmen</v>
      </c>
    </row>
    <row r="1254" spans="1:17" hidden="1" x14ac:dyDescent="0.25">
      <c r="A1254" t="s">
        <v>3151</v>
      </c>
      <c r="B1254" t="s">
        <v>3192</v>
      </c>
      <c r="C1254" t="s">
        <v>371</v>
      </c>
      <c r="D1254" t="s">
        <v>2792</v>
      </c>
      <c r="E1254" t="s">
        <v>2480</v>
      </c>
      <c r="F1254" t="s">
        <v>2651</v>
      </c>
      <c r="G1254" t="s">
        <v>1500</v>
      </c>
      <c r="H1254" t="s">
        <v>384</v>
      </c>
      <c r="I1254" t="s">
        <v>376</v>
      </c>
      <c r="J1254" s="33">
        <v>4.3</v>
      </c>
      <c r="K1254" s="33">
        <v>4085</v>
      </c>
      <c r="L1254">
        <v>15</v>
      </c>
      <c r="M1254">
        <v>3737775</v>
      </c>
      <c r="N1254" t="s">
        <v>1501</v>
      </c>
      <c r="O1254" t="s">
        <v>1513</v>
      </c>
      <c r="P1254">
        <f>IF(Tabel1[[#This Row],[Beschikte productie per jaar '[MWh']]]&gt;14.25,1,0)</f>
        <v>1</v>
      </c>
      <c r="Q1254" s="2" t="str">
        <f>VLOOKUP(Tabel1[[#This Row],[Plaats lokatie]],stadgem,4,0)</f>
        <v>Hoogeveen</v>
      </c>
    </row>
    <row r="1255" spans="1:17" hidden="1" x14ac:dyDescent="0.25">
      <c r="A1255" t="s">
        <v>3151</v>
      </c>
      <c r="B1255" t="s">
        <v>3193</v>
      </c>
      <c r="C1255" t="s">
        <v>1139</v>
      </c>
      <c r="D1255" t="s">
        <v>3040</v>
      </c>
      <c r="E1255" t="s">
        <v>373</v>
      </c>
      <c r="F1255" t="s">
        <v>373</v>
      </c>
      <c r="G1255" t="s">
        <v>484</v>
      </c>
      <c r="H1255" t="s">
        <v>485</v>
      </c>
      <c r="I1255" t="s">
        <v>376</v>
      </c>
      <c r="J1255" s="33">
        <v>1.4999999999999999E-2</v>
      </c>
      <c r="K1255" s="33">
        <v>28</v>
      </c>
      <c r="L1255">
        <v>15</v>
      </c>
      <c r="M1255">
        <v>16380</v>
      </c>
      <c r="N1255" t="s">
        <v>565</v>
      </c>
      <c r="O1255" t="s">
        <v>378</v>
      </c>
      <c r="P1255">
        <f>IF(Tabel1[[#This Row],[Beschikte productie per jaar '[MWh']]]&gt;14.25,1,0)</f>
        <v>1</v>
      </c>
      <c r="Q1255" s="2" t="str">
        <f>VLOOKUP(Tabel1[[#This Row],[Plaats lokatie]],stadgem,4,0)</f>
        <v>De Wolden</v>
      </c>
    </row>
    <row r="1256" spans="1:17" hidden="1" x14ac:dyDescent="0.25">
      <c r="A1256" t="s">
        <v>3151</v>
      </c>
      <c r="B1256" t="s">
        <v>3194</v>
      </c>
      <c r="C1256" t="s">
        <v>1145</v>
      </c>
      <c r="D1256" t="s">
        <v>2970</v>
      </c>
      <c r="E1256" t="s">
        <v>3195</v>
      </c>
      <c r="F1256" t="s">
        <v>3196</v>
      </c>
      <c r="G1256" t="s">
        <v>3197</v>
      </c>
      <c r="H1256" t="s">
        <v>995</v>
      </c>
      <c r="I1256" t="s">
        <v>376</v>
      </c>
      <c r="J1256" s="33">
        <v>2</v>
      </c>
      <c r="K1256" s="33">
        <v>6000</v>
      </c>
      <c r="L1256">
        <v>12</v>
      </c>
      <c r="M1256">
        <v>2448000</v>
      </c>
      <c r="N1256" t="s">
        <v>565</v>
      </c>
      <c r="O1256" t="s">
        <v>1513</v>
      </c>
      <c r="P1256">
        <f>IF(Tabel1[[#This Row],[Beschikte productie per jaar '[MWh']]]&gt;14.25,1,0)</f>
        <v>1</v>
      </c>
      <c r="Q1256" s="2" t="str">
        <f>VLOOKUP(Tabel1[[#This Row],[Plaats lokatie]],stadgem,4,0)</f>
        <v>Midden-Drenthe</v>
      </c>
    </row>
    <row r="1257" spans="1:17" x14ac:dyDescent="0.25">
      <c r="A1257" t="s">
        <v>3151</v>
      </c>
      <c r="B1257" t="s">
        <v>3198</v>
      </c>
      <c r="C1257" t="s">
        <v>371</v>
      </c>
      <c r="D1257" t="s">
        <v>2784</v>
      </c>
      <c r="E1257" t="s">
        <v>3199</v>
      </c>
      <c r="F1257" t="s">
        <v>3200</v>
      </c>
      <c r="G1257" t="s">
        <v>2370</v>
      </c>
      <c r="H1257" t="s">
        <v>568</v>
      </c>
      <c r="I1257" t="s">
        <v>376</v>
      </c>
      <c r="J1257" s="33">
        <v>0.874</v>
      </c>
      <c r="K1257" s="33">
        <v>830.3</v>
      </c>
      <c r="L1257">
        <v>15</v>
      </c>
      <c r="M1257">
        <v>809543</v>
      </c>
      <c r="N1257" t="s">
        <v>1501</v>
      </c>
      <c r="O1257" t="s">
        <v>1513</v>
      </c>
      <c r="P1257">
        <f>IF(Tabel1[[#This Row],[Beschikte productie per jaar '[MWh']]]&gt;14.25,1,0)</f>
        <v>1</v>
      </c>
      <c r="Q1257" s="2" t="str">
        <f>VLOOKUP(Tabel1[[#This Row],[Plaats lokatie]],stadgem,4,0)</f>
        <v>Tynaarlo</v>
      </c>
    </row>
    <row r="1258" spans="1:17" hidden="1" x14ac:dyDescent="0.25">
      <c r="A1258" t="s">
        <v>3151</v>
      </c>
      <c r="B1258" t="s">
        <v>3201</v>
      </c>
      <c r="C1258" t="s">
        <v>371</v>
      </c>
      <c r="D1258" t="s">
        <v>2784</v>
      </c>
      <c r="E1258" t="s">
        <v>3202</v>
      </c>
      <c r="F1258" t="s">
        <v>3203</v>
      </c>
      <c r="G1258" t="s">
        <v>3179</v>
      </c>
      <c r="H1258" t="s">
        <v>397</v>
      </c>
      <c r="I1258" t="s">
        <v>376</v>
      </c>
      <c r="J1258" s="33">
        <v>1.7999999999999999E-2</v>
      </c>
      <c r="K1258" s="33">
        <v>17.100000000000001</v>
      </c>
      <c r="L1258">
        <v>15</v>
      </c>
      <c r="M1258">
        <v>16673</v>
      </c>
      <c r="N1258" t="s">
        <v>1294</v>
      </c>
      <c r="O1258" t="s">
        <v>1513</v>
      </c>
      <c r="P1258">
        <f>IF(Tabel1[[#This Row],[Beschikte productie per jaar '[MWh']]]&gt;14.25,1,0)</f>
        <v>1</v>
      </c>
      <c r="Q1258" s="2" t="str">
        <f>VLOOKUP(Tabel1[[#This Row],[Plaats lokatie]],stadgem,4,0)</f>
        <v>Meppel</v>
      </c>
    </row>
    <row r="1259" spans="1:17" hidden="1" x14ac:dyDescent="0.25">
      <c r="A1259" t="s">
        <v>3151</v>
      </c>
      <c r="B1259" t="s">
        <v>3204</v>
      </c>
      <c r="C1259" t="s">
        <v>1139</v>
      </c>
      <c r="D1259" t="s">
        <v>3040</v>
      </c>
      <c r="E1259" t="s">
        <v>373</v>
      </c>
      <c r="F1259" t="s">
        <v>373</v>
      </c>
      <c r="G1259" t="s">
        <v>496</v>
      </c>
      <c r="H1259" t="s">
        <v>497</v>
      </c>
      <c r="I1259" t="s">
        <v>376</v>
      </c>
      <c r="J1259" s="33">
        <v>1.4999999999999999E-2</v>
      </c>
      <c r="K1259" s="33">
        <v>22</v>
      </c>
      <c r="L1259">
        <v>15</v>
      </c>
      <c r="M1259">
        <v>12870</v>
      </c>
      <c r="N1259" t="s">
        <v>565</v>
      </c>
      <c r="O1259" t="s">
        <v>378</v>
      </c>
      <c r="P1259">
        <f>IF(Tabel1[[#This Row],[Beschikte productie per jaar '[MWh']]]&gt;14.25,1,0)</f>
        <v>1</v>
      </c>
      <c r="Q1259" s="2" t="str">
        <f>VLOOKUP(Tabel1[[#This Row],[Plaats lokatie]],stadgem,4,0)</f>
        <v>De Wolden</v>
      </c>
    </row>
    <row r="1260" spans="1:17" hidden="1" x14ac:dyDescent="0.25">
      <c r="A1260" t="s">
        <v>3151</v>
      </c>
      <c r="B1260" t="s">
        <v>44</v>
      </c>
      <c r="C1260" t="s">
        <v>371</v>
      </c>
      <c r="D1260" t="s">
        <v>2792</v>
      </c>
      <c r="E1260" t="s">
        <v>3205</v>
      </c>
      <c r="F1260" t="s">
        <v>3206</v>
      </c>
      <c r="G1260" t="s">
        <v>3207</v>
      </c>
      <c r="H1260" t="s">
        <v>767</v>
      </c>
      <c r="I1260" t="s">
        <v>376</v>
      </c>
      <c r="J1260" s="33">
        <v>5.55</v>
      </c>
      <c r="K1260" s="33">
        <v>5272.5</v>
      </c>
      <c r="L1260">
        <v>15</v>
      </c>
      <c r="M1260">
        <v>4824338</v>
      </c>
      <c r="N1260" t="s">
        <v>1501</v>
      </c>
      <c r="O1260" t="s">
        <v>1513</v>
      </c>
      <c r="P1260">
        <f>IF(Tabel1[[#This Row],[Beschikte productie per jaar '[MWh']]]&gt;14.25,1,0)</f>
        <v>1</v>
      </c>
      <c r="Q1260" s="2" t="str">
        <f>VLOOKUP(Tabel1[[#This Row],[Plaats lokatie]],stadgem,4,0)</f>
        <v>Borger-Odoorn</v>
      </c>
    </row>
    <row r="1261" spans="1:17" hidden="1" x14ac:dyDescent="0.25">
      <c r="A1261" t="s">
        <v>3151</v>
      </c>
      <c r="B1261" t="s">
        <v>3208</v>
      </c>
      <c r="C1261" t="s">
        <v>371</v>
      </c>
      <c r="D1261" t="s">
        <v>2792</v>
      </c>
      <c r="E1261" t="s">
        <v>373</v>
      </c>
      <c r="F1261" t="s">
        <v>373</v>
      </c>
      <c r="G1261" t="s">
        <v>1500</v>
      </c>
      <c r="H1261" t="s">
        <v>469</v>
      </c>
      <c r="I1261" t="s">
        <v>376</v>
      </c>
      <c r="J1261" s="33">
        <v>26.9</v>
      </c>
      <c r="K1261" s="33">
        <v>25555</v>
      </c>
      <c r="L1261">
        <v>15</v>
      </c>
      <c r="M1261">
        <v>24149475</v>
      </c>
      <c r="N1261" t="s">
        <v>1501</v>
      </c>
      <c r="O1261" t="s">
        <v>1513</v>
      </c>
      <c r="P1261">
        <f>IF(Tabel1[[#This Row],[Beschikte productie per jaar '[MWh']]]&gt;14.25,1,0)</f>
        <v>1</v>
      </c>
      <c r="Q1261" s="2" t="str">
        <f>VLOOKUP(Tabel1[[#This Row],[Plaats lokatie]],stadgem,4,0)</f>
        <v>Coevorden</v>
      </c>
    </row>
    <row r="1262" spans="1:17" hidden="1" x14ac:dyDescent="0.25">
      <c r="A1262" t="s">
        <v>3151</v>
      </c>
      <c r="B1262" t="s">
        <v>3209</v>
      </c>
      <c r="C1262" t="s">
        <v>371</v>
      </c>
      <c r="D1262" t="s">
        <v>2784</v>
      </c>
      <c r="E1262" t="s">
        <v>2736</v>
      </c>
      <c r="F1262" t="s">
        <v>3210</v>
      </c>
      <c r="G1262" t="s">
        <v>3211</v>
      </c>
      <c r="H1262" t="s">
        <v>401</v>
      </c>
      <c r="I1262" t="s">
        <v>376</v>
      </c>
      <c r="J1262" s="33">
        <v>1.5042E-2</v>
      </c>
      <c r="K1262" s="33">
        <v>14.29</v>
      </c>
      <c r="L1262">
        <v>15</v>
      </c>
      <c r="M1262">
        <v>13933</v>
      </c>
      <c r="N1262" t="s">
        <v>1294</v>
      </c>
      <c r="O1262" t="s">
        <v>1513</v>
      </c>
      <c r="P1262">
        <f>IF(Tabel1[[#This Row],[Beschikte productie per jaar '[MWh']]]&gt;14.25,1,0)</f>
        <v>1</v>
      </c>
      <c r="Q1262" s="2" t="str">
        <f>VLOOKUP(Tabel1[[#This Row],[Plaats lokatie]],stadgem,4,0)</f>
        <v>Assen</v>
      </c>
    </row>
    <row r="1263" spans="1:17" hidden="1" x14ac:dyDescent="0.25">
      <c r="A1263" t="s">
        <v>3212</v>
      </c>
      <c r="B1263" t="s">
        <v>3213</v>
      </c>
      <c r="C1263" t="s">
        <v>371</v>
      </c>
      <c r="D1263" t="s">
        <v>3214</v>
      </c>
      <c r="E1263" t="s">
        <v>3215</v>
      </c>
      <c r="F1263" t="s">
        <v>3216</v>
      </c>
      <c r="G1263" t="s">
        <v>3217</v>
      </c>
      <c r="H1263" t="s">
        <v>407</v>
      </c>
      <c r="I1263" t="s">
        <v>376</v>
      </c>
      <c r="J1263" s="33">
        <v>4.5999999999999999E-2</v>
      </c>
      <c r="K1263" s="33">
        <v>44.080000000000005</v>
      </c>
      <c r="L1263">
        <v>15</v>
      </c>
      <c r="M1263">
        <v>27110</v>
      </c>
      <c r="N1263" t="s">
        <v>1294</v>
      </c>
      <c r="O1263" t="s">
        <v>1513</v>
      </c>
      <c r="P1263">
        <f>IF(Tabel1[[#This Row],[Beschikte productie per jaar '[MWh']]]&gt;14.25,1,0)</f>
        <v>1</v>
      </c>
      <c r="Q1263" s="2" t="str">
        <f>VLOOKUP(Tabel1[[#This Row],[Plaats lokatie]],stadgem,4,0)</f>
        <v>Noordenveld</v>
      </c>
    </row>
    <row r="1264" spans="1:17" hidden="1" x14ac:dyDescent="0.25">
      <c r="A1264" t="s">
        <v>3212</v>
      </c>
      <c r="B1264" t="s">
        <v>3218</v>
      </c>
      <c r="C1264" t="s">
        <v>371</v>
      </c>
      <c r="D1264" t="s">
        <v>3214</v>
      </c>
      <c r="E1264" t="s">
        <v>3219</v>
      </c>
      <c r="F1264" t="s">
        <v>3220</v>
      </c>
      <c r="G1264" t="s">
        <v>3221</v>
      </c>
      <c r="H1264" t="s">
        <v>401</v>
      </c>
      <c r="I1264" t="s">
        <v>376</v>
      </c>
      <c r="J1264" s="33">
        <v>8.7999999999999995E-2</v>
      </c>
      <c r="K1264" s="33">
        <v>83.6</v>
      </c>
      <c r="L1264">
        <v>15</v>
      </c>
      <c r="M1264">
        <v>38874</v>
      </c>
      <c r="N1264" t="s">
        <v>1294</v>
      </c>
      <c r="O1264" t="s">
        <v>1513</v>
      </c>
      <c r="P1264">
        <f>IF(Tabel1[[#This Row],[Beschikte productie per jaar '[MWh']]]&gt;14.25,1,0)</f>
        <v>1</v>
      </c>
      <c r="Q1264" s="2" t="str">
        <f>VLOOKUP(Tabel1[[#This Row],[Plaats lokatie]],stadgem,4,0)</f>
        <v>Assen</v>
      </c>
    </row>
    <row r="1265" spans="1:17" hidden="1" x14ac:dyDescent="0.25">
      <c r="A1265" t="s">
        <v>3212</v>
      </c>
      <c r="B1265" t="s">
        <v>3222</v>
      </c>
      <c r="C1265" t="s">
        <v>371</v>
      </c>
      <c r="D1265" t="s">
        <v>3214</v>
      </c>
      <c r="E1265" t="s">
        <v>3223</v>
      </c>
      <c r="F1265" t="s">
        <v>3224</v>
      </c>
      <c r="G1265" t="s">
        <v>3225</v>
      </c>
      <c r="H1265" t="s">
        <v>389</v>
      </c>
      <c r="I1265" t="s">
        <v>376</v>
      </c>
      <c r="J1265" s="33">
        <v>0.2</v>
      </c>
      <c r="K1265" s="33">
        <v>190</v>
      </c>
      <c r="L1265">
        <v>15</v>
      </c>
      <c r="M1265">
        <v>114000</v>
      </c>
      <c r="N1265" t="s">
        <v>1294</v>
      </c>
      <c r="O1265" t="s">
        <v>1513</v>
      </c>
      <c r="P1265">
        <f>IF(Tabel1[[#This Row],[Beschikte productie per jaar '[MWh']]]&gt;14.25,1,0)</f>
        <v>1</v>
      </c>
      <c r="Q1265" s="2" t="str">
        <f>VLOOKUP(Tabel1[[#This Row],[Plaats lokatie]],stadgem,4,0)</f>
        <v>Emmen</v>
      </c>
    </row>
    <row r="1266" spans="1:17" x14ac:dyDescent="0.25">
      <c r="A1266" t="s">
        <v>3212</v>
      </c>
      <c r="B1266" t="s">
        <v>3226</v>
      </c>
      <c r="C1266" t="s">
        <v>371</v>
      </c>
      <c r="D1266" t="s">
        <v>3214</v>
      </c>
      <c r="E1266" t="s">
        <v>2076</v>
      </c>
      <c r="F1266" t="s">
        <v>3227</v>
      </c>
      <c r="G1266" t="s">
        <v>3228</v>
      </c>
      <c r="H1266" t="s">
        <v>431</v>
      </c>
      <c r="I1266" t="s">
        <v>376</v>
      </c>
      <c r="J1266" s="33">
        <v>0.2</v>
      </c>
      <c r="K1266" s="33">
        <v>190</v>
      </c>
      <c r="L1266">
        <v>15</v>
      </c>
      <c r="M1266">
        <v>159600</v>
      </c>
      <c r="N1266" t="s">
        <v>1501</v>
      </c>
      <c r="O1266" t="s">
        <v>1513</v>
      </c>
      <c r="P1266">
        <f>IF(Tabel1[[#This Row],[Beschikte productie per jaar '[MWh']]]&gt;14.25,1,0)</f>
        <v>1</v>
      </c>
      <c r="Q1266" s="2" t="str">
        <f>VLOOKUP(Tabel1[[#This Row],[Plaats lokatie]],stadgem,4,0)</f>
        <v>Tynaarlo</v>
      </c>
    </row>
    <row r="1267" spans="1:17" hidden="1" x14ac:dyDescent="0.25">
      <c r="A1267" t="s">
        <v>3212</v>
      </c>
      <c r="B1267" t="s">
        <v>3229</v>
      </c>
      <c r="C1267" t="s">
        <v>371</v>
      </c>
      <c r="D1267" t="s">
        <v>3214</v>
      </c>
      <c r="E1267" t="s">
        <v>3230</v>
      </c>
      <c r="F1267" t="s">
        <v>3231</v>
      </c>
      <c r="G1267" t="s">
        <v>3232</v>
      </c>
      <c r="H1267" t="s">
        <v>401</v>
      </c>
      <c r="I1267" t="s">
        <v>376</v>
      </c>
      <c r="J1267" s="33">
        <v>9.4E-2</v>
      </c>
      <c r="K1267" s="33">
        <v>89.080999999999989</v>
      </c>
      <c r="L1267">
        <v>15</v>
      </c>
      <c r="M1267">
        <v>54785</v>
      </c>
      <c r="N1267" t="s">
        <v>1294</v>
      </c>
      <c r="O1267" t="s">
        <v>1513</v>
      </c>
      <c r="P1267">
        <f>IF(Tabel1[[#This Row],[Beschikte productie per jaar '[MWh']]]&gt;14.25,1,0)</f>
        <v>1</v>
      </c>
      <c r="Q1267" s="2" t="str">
        <f>VLOOKUP(Tabel1[[#This Row],[Plaats lokatie]],stadgem,4,0)</f>
        <v>Assen</v>
      </c>
    </row>
    <row r="1268" spans="1:17" hidden="1" x14ac:dyDescent="0.25">
      <c r="A1268" t="s">
        <v>3212</v>
      </c>
      <c r="B1268" t="s">
        <v>3233</v>
      </c>
      <c r="C1268" t="s">
        <v>371</v>
      </c>
      <c r="D1268" t="s">
        <v>3234</v>
      </c>
      <c r="E1268" t="s">
        <v>3235</v>
      </c>
      <c r="F1268" t="s">
        <v>3236</v>
      </c>
      <c r="G1268" t="s">
        <v>3237</v>
      </c>
      <c r="H1268" t="s">
        <v>577</v>
      </c>
      <c r="I1268" t="s">
        <v>376</v>
      </c>
      <c r="J1268" s="33">
        <v>1.5</v>
      </c>
      <c r="K1268" s="33">
        <v>1425</v>
      </c>
      <c r="L1268">
        <v>15</v>
      </c>
      <c r="M1268">
        <v>1026000</v>
      </c>
      <c r="N1268" t="s">
        <v>1294</v>
      </c>
      <c r="O1268" t="s">
        <v>1513</v>
      </c>
      <c r="P1268">
        <f>IF(Tabel1[[#This Row],[Beschikte productie per jaar '[MWh']]]&gt;14.25,1,0)</f>
        <v>1</v>
      </c>
      <c r="Q1268" s="2" t="str">
        <f>VLOOKUP(Tabel1[[#This Row],[Plaats lokatie]],stadgem,4,0)</f>
        <v>Noordenveld</v>
      </c>
    </row>
    <row r="1269" spans="1:17" hidden="1" x14ac:dyDescent="0.25">
      <c r="A1269" t="s">
        <v>3212</v>
      </c>
      <c r="B1269" t="s">
        <v>3238</v>
      </c>
      <c r="C1269" t="s">
        <v>371</v>
      </c>
      <c r="D1269" t="s">
        <v>3214</v>
      </c>
      <c r="E1269" t="s">
        <v>3239</v>
      </c>
      <c r="F1269" t="s">
        <v>3240</v>
      </c>
      <c r="G1269" t="s">
        <v>3241</v>
      </c>
      <c r="H1269" t="s">
        <v>401</v>
      </c>
      <c r="I1269" t="s">
        <v>376</v>
      </c>
      <c r="J1269" s="33">
        <v>0.30199999999999999</v>
      </c>
      <c r="K1269" s="33">
        <v>286.89999999999998</v>
      </c>
      <c r="L1269">
        <v>15</v>
      </c>
      <c r="M1269">
        <v>219479</v>
      </c>
      <c r="N1269" t="s">
        <v>1294</v>
      </c>
      <c r="O1269" t="s">
        <v>1513</v>
      </c>
      <c r="P1269">
        <f>IF(Tabel1[[#This Row],[Beschikte productie per jaar '[MWh']]]&gt;14.25,1,0)</f>
        <v>1</v>
      </c>
      <c r="Q1269" s="2" t="str">
        <f>VLOOKUP(Tabel1[[#This Row],[Plaats lokatie]],stadgem,4,0)</f>
        <v>Assen</v>
      </c>
    </row>
    <row r="1270" spans="1:17" x14ac:dyDescent="0.25">
      <c r="A1270" t="s">
        <v>3212</v>
      </c>
      <c r="B1270" t="s">
        <v>3242</v>
      </c>
      <c r="C1270" t="s">
        <v>371</v>
      </c>
      <c r="D1270" t="s">
        <v>3214</v>
      </c>
      <c r="E1270" t="s">
        <v>373</v>
      </c>
      <c r="F1270" t="s">
        <v>373</v>
      </c>
      <c r="G1270" t="s">
        <v>3243</v>
      </c>
      <c r="H1270" t="s">
        <v>3244</v>
      </c>
      <c r="I1270" t="s">
        <v>376</v>
      </c>
      <c r="J1270" s="33">
        <v>8.8999999999999996E-2</v>
      </c>
      <c r="K1270" s="33">
        <v>84.55</v>
      </c>
      <c r="L1270">
        <v>15</v>
      </c>
      <c r="M1270">
        <v>63413</v>
      </c>
      <c r="N1270" t="s">
        <v>1294</v>
      </c>
      <c r="O1270" t="s">
        <v>1513</v>
      </c>
      <c r="P1270">
        <f>IF(Tabel1[[#This Row],[Beschikte productie per jaar '[MWh']]]&gt;14.25,1,0)</f>
        <v>1</v>
      </c>
      <c r="Q1270" s="2" t="str">
        <f>VLOOKUP(Tabel1[[#This Row],[Plaats lokatie]],stadgem,4,0)</f>
        <v>Tynaarlo</v>
      </c>
    </row>
    <row r="1271" spans="1:17" x14ac:dyDescent="0.25">
      <c r="A1271" t="s">
        <v>3212</v>
      </c>
      <c r="B1271" t="s">
        <v>3245</v>
      </c>
      <c r="C1271" t="s">
        <v>371</v>
      </c>
      <c r="D1271" t="s">
        <v>3214</v>
      </c>
      <c r="E1271" t="s">
        <v>1370</v>
      </c>
      <c r="F1271" t="s">
        <v>3246</v>
      </c>
      <c r="G1271" t="s">
        <v>3247</v>
      </c>
      <c r="H1271" t="s">
        <v>419</v>
      </c>
      <c r="I1271" t="s">
        <v>376</v>
      </c>
      <c r="J1271" s="33">
        <v>0.20200000000000001</v>
      </c>
      <c r="K1271" s="33">
        <v>191.52</v>
      </c>
      <c r="L1271">
        <v>15</v>
      </c>
      <c r="M1271">
        <v>146513</v>
      </c>
      <c r="N1271" t="s">
        <v>1294</v>
      </c>
      <c r="O1271" t="s">
        <v>1513</v>
      </c>
      <c r="P1271">
        <f>IF(Tabel1[[#This Row],[Beschikte productie per jaar '[MWh']]]&gt;14.25,1,0)</f>
        <v>1</v>
      </c>
      <c r="Q1271" s="2" t="str">
        <f>VLOOKUP(Tabel1[[#This Row],[Plaats lokatie]],stadgem,4,0)</f>
        <v>Tynaarlo</v>
      </c>
    </row>
    <row r="1272" spans="1:17" x14ac:dyDescent="0.25">
      <c r="A1272" t="s">
        <v>3212</v>
      </c>
      <c r="B1272" t="s">
        <v>3248</v>
      </c>
      <c r="C1272" t="s">
        <v>371</v>
      </c>
      <c r="D1272" t="s">
        <v>3214</v>
      </c>
      <c r="E1272" t="s">
        <v>3249</v>
      </c>
      <c r="F1272" t="s">
        <v>3250</v>
      </c>
      <c r="G1272" t="s">
        <v>3251</v>
      </c>
      <c r="H1272" t="s">
        <v>1022</v>
      </c>
      <c r="I1272" t="s">
        <v>376</v>
      </c>
      <c r="J1272" s="33">
        <v>0.38</v>
      </c>
      <c r="K1272" s="33">
        <v>361</v>
      </c>
      <c r="L1272">
        <v>15</v>
      </c>
      <c r="M1272">
        <v>211185</v>
      </c>
      <c r="N1272" t="s">
        <v>1294</v>
      </c>
      <c r="O1272" t="s">
        <v>1513</v>
      </c>
      <c r="P1272">
        <f>IF(Tabel1[[#This Row],[Beschikte productie per jaar '[MWh']]]&gt;14.25,1,0)</f>
        <v>1</v>
      </c>
      <c r="Q1272" s="2" t="str">
        <f>VLOOKUP(Tabel1[[#This Row],[Plaats lokatie]],stadgem,4,0)</f>
        <v>Tynaarlo</v>
      </c>
    </row>
    <row r="1273" spans="1:17" hidden="1" x14ac:dyDescent="0.25">
      <c r="A1273" t="s">
        <v>3212</v>
      </c>
      <c r="B1273" t="s">
        <v>3252</v>
      </c>
      <c r="C1273" t="s">
        <v>371</v>
      </c>
      <c r="D1273" t="s">
        <v>3214</v>
      </c>
      <c r="E1273" t="s">
        <v>3253</v>
      </c>
      <c r="F1273" t="s">
        <v>3254</v>
      </c>
      <c r="G1273" t="s">
        <v>3255</v>
      </c>
      <c r="H1273" t="s">
        <v>401</v>
      </c>
      <c r="I1273" t="s">
        <v>376</v>
      </c>
      <c r="J1273" s="33">
        <v>5.3999999999999999E-2</v>
      </c>
      <c r="K1273" s="33">
        <v>51.018000000000001</v>
      </c>
      <c r="L1273">
        <v>15</v>
      </c>
      <c r="M1273">
        <v>39029</v>
      </c>
      <c r="N1273" t="s">
        <v>1294</v>
      </c>
      <c r="O1273" t="s">
        <v>1513</v>
      </c>
      <c r="P1273">
        <f>IF(Tabel1[[#This Row],[Beschikte productie per jaar '[MWh']]]&gt;14.25,1,0)</f>
        <v>1</v>
      </c>
      <c r="Q1273" s="2" t="str">
        <f>VLOOKUP(Tabel1[[#This Row],[Plaats lokatie]],stadgem,4,0)</f>
        <v>Assen</v>
      </c>
    </row>
    <row r="1274" spans="1:17" hidden="1" x14ac:dyDescent="0.25">
      <c r="A1274" t="s">
        <v>3212</v>
      </c>
      <c r="B1274" t="s">
        <v>3256</v>
      </c>
      <c r="C1274" t="s">
        <v>371</v>
      </c>
      <c r="D1274" t="s">
        <v>3214</v>
      </c>
      <c r="E1274" t="s">
        <v>3257</v>
      </c>
      <c r="F1274" t="s">
        <v>3258</v>
      </c>
      <c r="G1274" t="s">
        <v>3259</v>
      </c>
      <c r="H1274" t="s">
        <v>1078</v>
      </c>
      <c r="I1274" t="s">
        <v>376</v>
      </c>
      <c r="J1274" s="33">
        <v>0.499</v>
      </c>
      <c r="K1274" s="33">
        <v>474.05</v>
      </c>
      <c r="L1274">
        <v>15</v>
      </c>
      <c r="M1274">
        <v>355538</v>
      </c>
      <c r="N1274" t="s">
        <v>1294</v>
      </c>
      <c r="O1274" t="s">
        <v>1513</v>
      </c>
      <c r="P1274">
        <f>IF(Tabel1[[#This Row],[Beschikte productie per jaar '[MWh']]]&gt;14.25,1,0)</f>
        <v>1</v>
      </c>
      <c r="Q1274" s="2" t="str">
        <f>VLOOKUP(Tabel1[[#This Row],[Plaats lokatie]],stadgem,4,0)</f>
        <v>Aa en Hunze</v>
      </c>
    </row>
    <row r="1275" spans="1:17" hidden="1" x14ac:dyDescent="0.25">
      <c r="A1275" t="s">
        <v>3212</v>
      </c>
      <c r="B1275" t="s">
        <v>3260</v>
      </c>
      <c r="C1275" t="s">
        <v>371</v>
      </c>
      <c r="D1275" t="s">
        <v>3214</v>
      </c>
      <c r="E1275" t="s">
        <v>3261</v>
      </c>
      <c r="F1275" t="s">
        <v>3262</v>
      </c>
      <c r="G1275" t="s">
        <v>3263</v>
      </c>
      <c r="H1275" t="s">
        <v>389</v>
      </c>
      <c r="I1275" t="s">
        <v>376</v>
      </c>
      <c r="J1275" s="33">
        <v>0.34499999999999997</v>
      </c>
      <c r="K1275" s="33">
        <v>328.149</v>
      </c>
      <c r="L1275">
        <v>15</v>
      </c>
      <c r="M1275">
        <v>265801</v>
      </c>
      <c r="N1275" t="s">
        <v>1294</v>
      </c>
      <c r="O1275" t="s">
        <v>1513</v>
      </c>
      <c r="P1275">
        <f>IF(Tabel1[[#This Row],[Beschikte productie per jaar '[MWh']]]&gt;14.25,1,0)</f>
        <v>1</v>
      </c>
      <c r="Q1275" s="2" t="str">
        <f>VLOOKUP(Tabel1[[#This Row],[Plaats lokatie]],stadgem,4,0)</f>
        <v>Emmen</v>
      </c>
    </row>
    <row r="1276" spans="1:17" hidden="1" x14ac:dyDescent="0.25">
      <c r="A1276" t="s">
        <v>3212</v>
      </c>
      <c r="B1276" t="s">
        <v>3264</v>
      </c>
      <c r="C1276" t="s">
        <v>371</v>
      </c>
      <c r="D1276" t="s">
        <v>3234</v>
      </c>
      <c r="E1276" t="s">
        <v>2545</v>
      </c>
      <c r="F1276" t="s">
        <v>3265</v>
      </c>
      <c r="G1276" t="s">
        <v>3266</v>
      </c>
      <c r="H1276" t="s">
        <v>389</v>
      </c>
      <c r="I1276" t="s">
        <v>376</v>
      </c>
      <c r="J1276" s="33">
        <v>6.242</v>
      </c>
      <c r="K1276" s="33">
        <v>5929.9</v>
      </c>
      <c r="L1276">
        <v>15</v>
      </c>
      <c r="M1276">
        <v>3113198</v>
      </c>
      <c r="N1276" t="s">
        <v>1294</v>
      </c>
      <c r="O1276" t="s">
        <v>1513</v>
      </c>
      <c r="P1276">
        <f>IF(Tabel1[[#This Row],[Beschikte productie per jaar '[MWh']]]&gt;14.25,1,0)</f>
        <v>1</v>
      </c>
      <c r="Q1276" s="2" t="str">
        <f>VLOOKUP(Tabel1[[#This Row],[Plaats lokatie]],stadgem,4,0)</f>
        <v>Emmen</v>
      </c>
    </row>
    <row r="1277" spans="1:17" hidden="1" x14ac:dyDescent="0.25">
      <c r="A1277" t="s">
        <v>3212</v>
      </c>
      <c r="B1277" t="s">
        <v>3267</v>
      </c>
      <c r="C1277" t="s">
        <v>1145</v>
      </c>
      <c r="D1277" t="s">
        <v>3268</v>
      </c>
      <c r="E1277" t="s">
        <v>2281</v>
      </c>
      <c r="F1277" t="s">
        <v>3038</v>
      </c>
      <c r="G1277" t="s">
        <v>2283</v>
      </c>
      <c r="H1277" t="s">
        <v>589</v>
      </c>
      <c r="I1277" t="s">
        <v>376</v>
      </c>
      <c r="J1277" s="33">
        <v>0.95</v>
      </c>
      <c r="K1277" s="33">
        <v>2850</v>
      </c>
      <c r="L1277">
        <v>12</v>
      </c>
      <c r="M1277">
        <v>923400</v>
      </c>
      <c r="N1277" t="s">
        <v>565</v>
      </c>
      <c r="O1277" t="s">
        <v>1513</v>
      </c>
      <c r="P1277">
        <f>IF(Tabel1[[#This Row],[Beschikte productie per jaar '[MWh']]]&gt;14.25,1,0)</f>
        <v>1</v>
      </c>
      <c r="Q1277" s="2" t="str">
        <f>VLOOKUP(Tabel1[[#This Row],[Plaats lokatie]],stadgem,4,0)</f>
        <v>Emmen</v>
      </c>
    </row>
    <row r="1278" spans="1:17" hidden="1" x14ac:dyDescent="0.25">
      <c r="A1278" t="s">
        <v>3212</v>
      </c>
      <c r="B1278" t="s">
        <v>3269</v>
      </c>
      <c r="C1278" t="s">
        <v>371</v>
      </c>
      <c r="D1278" t="s">
        <v>3214</v>
      </c>
      <c r="E1278" t="s">
        <v>2843</v>
      </c>
      <c r="F1278" t="s">
        <v>3270</v>
      </c>
      <c r="G1278" t="s">
        <v>3271</v>
      </c>
      <c r="H1278" t="s">
        <v>401</v>
      </c>
      <c r="I1278" t="s">
        <v>376</v>
      </c>
      <c r="J1278" s="33">
        <v>0.27800000000000002</v>
      </c>
      <c r="K1278" s="33">
        <v>264.19499999999999</v>
      </c>
      <c r="L1278">
        <v>15</v>
      </c>
      <c r="M1278">
        <v>162480</v>
      </c>
      <c r="N1278" t="s">
        <v>1294</v>
      </c>
      <c r="O1278" t="s">
        <v>1513</v>
      </c>
      <c r="P1278">
        <f>IF(Tabel1[[#This Row],[Beschikte productie per jaar '[MWh']]]&gt;14.25,1,0)</f>
        <v>1</v>
      </c>
      <c r="Q1278" s="2" t="str">
        <f>VLOOKUP(Tabel1[[#This Row],[Plaats lokatie]],stadgem,4,0)</f>
        <v>Assen</v>
      </c>
    </row>
    <row r="1279" spans="1:17" hidden="1" x14ac:dyDescent="0.25">
      <c r="A1279" t="s">
        <v>3212</v>
      </c>
      <c r="B1279" t="s">
        <v>3272</v>
      </c>
      <c r="C1279" t="s">
        <v>371</v>
      </c>
      <c r="D1279" t="s">
        <v>3234</v>
      </c>
      <c r="E1279" t="s">
        <v>373</v>
      </c>
      <c r="F1279" t="s">
        <v>373</v>
      </c>
      <c r="G1279" t="s">
        <v>471</v>
      </c>
      <c r="H1279" t="s">
        <v>472</v>
      </c>
      <c r="I1279" t="s">
        <v>376</v>
      </c>
      <c r="J1279" s="33">
        <v>1.6060000000000001</v>
      </c>
      <c r="K1279" s="33">
        <v>1525.7</v>
      </c>
      <c r="L1279">
        <v>15</v>
      </c>
      <c r="M1279">
        <v>1121390</v>
      </c>
      <c r="N1279" t="s">
        <v>1294</v>
      </c>
      <c r="O1279" t="s">
        <v>1513</v>
      </c>
      <c r="P1279">
        <f>IF(Tabel1[[#This Row],[Beschikte productie per jaar '[MWh']]]&gt;14.25,1,0)</f>
        <v>1</v>
      </c>
      <c r="Q1279" s="2" t="str">
        <f>VLOOKUP(Tabel1[[#This Row],[Plaats lokatie]],stadgem,4,0)</f>
        <v>Coevorden</v>
      </c>
    </row>
    <row r="1280" spans="1:17" hidden="1" x14ac:dyDescent="0.25">
      <c r="A1280" t="s">
        <v>3212</v>
      </c>
      <c r="B1280" t="s">
        <v>3273</v>
      </c>
      <c r="C1280" t="s">
        <v>371</v>
      </c>
      <c r="D1280" t="s">
        <v>3214</v>
      </c>
      <c r="E1280" t="s">
        <v>3274</v>
      </c>
      <c r="F1280" t="s">
        <v>3275</v>
      </c>
      <c r="G1280" t="s">
        <v>3164</v>
      </c>
      <c r="H1280" t="s">
        <v>401</v>
      </c>
      <c r="I1280" t="s">
        <v>376</v>
      </c>
      <c r="J1280" s="33">
        <v>0.14099999999999999</v>
      </c>
      <c r="K1280" s="33">
        <v>133.94999999999999</v>
      </c>
      <c r="L1280">
        <v>15</v>
      </c>
      <c r="M1280">
        <v>102472</v>
      </c>
      <c r="N1280" t="s">
        <v>1294</v>
      </c>
      <c r="O1280" t="s">
        <v>1513</v>
      </c>
      <c r="P1280">
        <f>IF(Tabel1[[#This Row],[Beschikte productie per jaar '[MWh']]]&gt;14.25,1,0)</f>
        <v>1</v>
      </c>
      <c r="Q1280" s="2" t="str">
        <f>VLOOKUP(Tabel1[[#This Row],[Plaats lokatie]],stadgem,4,0)</f>
        <v>Assen</v>
      </c>
    </row>
    <row r="1281" spans="1:17" hidden="1" x14ac:dyDescent="0.25">
      <c r="A1281" t="s">
        <v>3212</v>
      </c>
      <c r="B1281" t="s">
        <v>3276</v>
      </c>
      <c r="C1281" t="s">
        <v>371</v>
      </c>
      <c r="D1281" t="s">
        <v>3214</v>
      </c>
      <c r="E1281" t="s">
        <v>373</v>
      </c>
      <c r="F1281" t="s">
        <v>373</v>
      </c>
      <c r="G1281" t="s">
        <v>409</v>
      </c>
      <c r="H1281" t="s">
        <v>410</v>
      </c>
      <c r="I1281" t="s">
        <v>376</v>
      </c>
      <c r="J1281" s="33">
        <v>0.63700000000000001</v>
      </c>
      <c r="K1281" s="33">
        <v>605.15</v>
      </c>
      <c r="L1281">
        <v>15</v>
      </c>
      <c r="M1281">
        <v>499249</v>
      </c>
      <c r="N1281" t="s">
        <v>1294</v>
      </c>
      <c r="O1281" t="s">
        <v>1513</v>
      </c>
      <c r="P1281">
        <f>IF(Tabel1[[#This Row],[Beschikte productie per jaar '[MWh']]]&gt;14.25,1,0)</f>
        <v>1</v>
      </c>
      <c r="Q1281" s="2" t="str">
        <f>VLOOKUP(Tabel1[[#This Row],[Plaats lokatie]],stadgem,4,0)</f>
        <v>Noordenveld</v>
      </c>
    </row>
    <row r="1282" spans="1:17" hidden="1" x14ac:dyDescent="0.25">
      <c r="A1282" t="s">
        <v>3212</v>
      </c>
      <c r="B1282" t="s">
        <v>3277</v>
      </c>
      <c r="C1282" t="s">
        <v>371</v>
      </c>
      <c r="D1282" t="s">
        <v>3278</v>
      </c>
      <c r="E1282" t="s">
        <v>2464</v>
      </c>
      <c r="F1282" t="s">
        <v>2465</v>
      </c>
      <c r="G1282" t="s">
        <v>2466</v>
      </c>
      <c r="H1282" t="s">
        <v>428</v>
      </c>
      <c r="I1282" t="s">
        <v>376</v>
      </c>
      <c r="J1282" s="33">
        <v>1.577</v>
      </c>
      <c r="K1282" s="33">
        <v>1498.15</v>
      </c>
      <c r="L1282">
        <v>15</v>
      </c>
      <c r="M1282">
        <v>966307</v>
      </c>
      <c r="N1282" t="s">
        <v>1501</v>
      </c>
      <c r="O1282" t="s">
        <v>1513</v>
      </c>
      <c r="P1282">
        <f>IF(Tabel1[[#This Row],[Beschikte productie per jaar '[MWh']]]&gt;14.25,1,0)</f>
        <v>1</v>
      </c>
      <c r="Q1282" s="2" t="str">
        <f>VLOOKUP(Tabel1[[#This Row],[Plaats lokatie]],stadgem,4,0)</f>
        <v>Emmen</v>
      </c>
    </row>
    <row r="1283" spans="1:17" hidden="1" x14ac:dyDescent="0.25">
      <c r="A1283" t="s">
        <v>3212</v>
      </c>
      <c r="B1283" t="s">
        <v>3279</v>
      </c>
      <c r="C1283" t="s">
        <v>371</v>
      </c>
      <c r="D1283" t="s">
        <v>3214</v>
      </c>
      <c r="E1283" t="s">
        <v>3280</v>
      </c>
      <c r="F1283" t="s">
        <v>3281</v>
      </c>
      <c r="G1283" t="s">
        <v>1686</v>
      </c>
      <c r="H1283" t="s">
        <v>502</v>
      </c>
      <c r="I1283" t="s">
        <v>376</v>
      </c>
      <c r="J1283" s="33">
        <v>0.13500000000000001</v>
      </c>
      <c r="K1283" s="33">
        <v>128.01300000000001</v>
      </c>
      <c r="L1283">
        <v>15</v>
      </c>
      <c r="M1283">
        <v>74888</v>
      </c>
      <c r="N1283" t="s">
        <v>1294</v>
      </c>
      <c r="O1283" t="s">
        <v>1513</v>
      </c>
      <c r="P1283">
        <f>IF(Tabel1[[#This Row],[Beschikte productie per jaar '[MWh']]]&gt;14.25,1,0)</f>
        <v>1</v>
      </c>
      <c r="Q1283" s="2" t="str">
        <f>VLOOKUP(Tabel1[[#This Row],[Plaats lokatie]],stadgem,4,0)</f>
        <v>Midden-Drenthe</v>
      </c>
    </row>
    <row r="1284" spans="1:17" hidden="1" x14ac:dyDescent="0.25">
      <c r="A1284" t="s">
        <v>3212</v>
      </c>
      <c r="B1284" t="s">
        <v>3282</v>
      </c>
      <c r="C1284" t="s">
        <v>371</v>
      </c>
      <c r="D1284" t="s">
        <v>3214</v>
      </c>
      <c r="E1284" t="s">
        <v>3283</v>
      </c>
      <c r="F1284" t="s">
        <v>3284</v>
      </c>
      <c r="G1284" t="s">
        <v>3285</v>
      </c>
      <c r="H1284" t="s">
        <v>638</v>
      </c>
      <c r="I1284" t="s">
        <v>376</v>
      </c>
      <c r="J1284" s="33">
        <v>0.499</v>
      </c>
      <c r="K1284" s="33">
        <v>474.05</v>
      </c>
      <c r="L1284">
        <v>15</v>
      </c>
      <c r="M1284">
        <v>327095</v>
      </c>
      <c r="N1284" t="s">
        <v>1294</v>
      </c>
      <c r="O1284" t="s">
        <v>1513</v>
      </c>
      <c r="P1284">
        <f>IF(Tabel1[[#This Row],[Beschikte productie per jaar '[MWh']]]&gt;14.25,1,0)</f>
        <v>1</v>
      </c>
      <c r="Q1284" s="2" t="str">
        <f>VLOOKUP(Tabel1[[#This Row],[Plaats lokatie]],stadgem,4,0)</f>
        <v>Midden-Drenthe</v>
      </c>
    </row>
    <row r="1285" spans="1:17" hidden="1" x14ac:dyDescent="0.25">
      <c r="A1285" t="s">
        <v>3212</v>
      </c>
      <c r="B1285" t="s">
        <v>3286</v>
      </c>
      <c r="C1285" t="s">
        <v>371</v>
      </c>
      <c r="D1285" t="s">
        <v>3214</v>
      </c>
      <c r="E1285" t="s">
        <v>1525</v>
      </c>
      <c r="F1285" t="s">
        <v>3287</v>
      </c>
      <c r="G1285" t="s">
        <v>3288</v>
      </c>
      <c r="H1285" t="s">
        <v>401</v>
      </c>
      <c r="I1285" t="s">
        <v>376</v>
      </c>
      <c r="J1285" s="33">
        <v>0.21</v>
      </c>
      <c r="K1285" s="33">
        <v>199.5</v>
      </c>
      <c r="L1285">
        <v>15</v>
      </c>
      <c r="M1285">
        <v>167580</v>
      </c>
      <c r="N1285" t="s">
        <v>1294</v>
      </c>
      <c r="O1285" t="s">
        <v>1513</v>
      </c>
      <c r="P1285">
        <f>IF(Tabel1[[#This Row],[Beschikte productie per jaar '[MWh']]]&gt;14.25,1,0)</f>
        <v>1</v>
      </c>
      <c r="Q1285" s="2" t="str">
        <f>VLOOKUP(Tabel1[[#This Row],[Plaats lokatie]],stadgem,4,0)</f>
        <v>Assen</v>
      </c>
    </row>
    <row r="1286" spans="1:17" hidden="1" x14ac:dyDescent="0.25">
      <c r="A1286" t="s">
        <v>3212</v>
      </c>
      <c r="B1286" t="s">
        <v>3289</v>
      </c>
      <c r="C1286" t="s">
        <v>371</v>
      </c>
      <c r="D1286" t="s">
        <v>3214</v>
      </c>
      <c r="E1286" t="s">
        <v>3290</v>
      </c>
      <c r="F1286" t="s">
        <v>3291</v>
      </c>
      <c r="G1286" t="s">
        <v>1263</v>
      </c>
      <c r="H1286" t="s">
        <v>401</v>
      </c>
      <c r="I1286" t="s">
        <v>376</v>
      </c>
      <c r="J1286" s="33">
        <v>0.499</v>
      </c>
      <c r="K1286" s="33">
        <v>474.05</v>
      </c>
      <c r="L1286">
        <v>15</v>
      </c>
      <c r="M1286">
        <v>391092</v>
      </c>
      <c r="N1286" t="s">
        <v>1294</v>
      </c>
      <c r="O1286" t="s">
        <v>1513</v>
      </c>
      <c r="P1286">
        <f>IF(Tabel1[[#This Row],[Beschikte productie per jaar '[MWh']]]&gt;14.25,1,0)</f>
        <v>1</v>
      </c>
      <c r="Q1286" s="2" t="str">
        <f>VLOOKUP(Tabel1[[#This Row],[Plaats lokatie]],stadgem,4,0)</f>
        <v>Assen</v>
      </c>
    </row>
    <row r="1287" spans="1:17" hidden="1" x14ac:dyDescent="0.25">
      <c r="A1287" t="s">
        <v>3212</v>
      </c>
      <c r="B1287" t="s">
        <v>3292</v>
      </c>
      <c r="C1287" t="s">
        <v>371</v>
      </c>
      <c r="D1287" t="s">
        <v>3214</v>
      </c>
      <c r="E1287" t="s">
        <v>3293</v>
      </c>
      <c r="F1287" t="s">
        <v>3294</v>
      </c>
      <c r="G1287" t="s">
        <v>1500</v>
      </c>
      <c r="H1287" t="s">
        <v>472</v>
      </c>
      <c r="I1287" t="s">
        <v>376</v>
      </c>
      <c r="J1287" s="33">
        <v>0.51100000000000001</v>
      </c>
      <c r="K1287" s="33">
        <v>485.45</v>
      </c>
      <c r="L1287">
        <v>15</v>
      </c>
      <c r="M1287">
        <v>247580</v>
      </c>
      <c r="N1287" t="s">
        <v>1294</v>
      </c>
      <c r="O1287" t="s">
        <v>1513</v>
      </c>
      <c r="P1287">
        <f>IF(Tabel1[[#This Row],[Beschikte productie per jaar '[MWh']]]&gt;14.25,1,0)</f>
        <v>1</v>
      </c>
      <c r="Q1287" s="2" t="str">
        <f>VLOOKUP(Tabel1[[#This Row],[Plaats lokatie]],stadgem,4,0)</f>
        <v>Coevorden</v>
      </c>
    </row>
    <row r="1288" spans="1:17" hidden="1" x14ac:dyDescent="0.25">
      <c r="A1288" t="s">
        <v>3212</v>
      </c>
      <c r="B1288" t="s">
        <v>3295</v>
      </c>
      <c r="C1288" t="s">
        <v>371</v>
      </c>
      <c r="D1288" t="s">
        <v>3214</v>
      </c>
      <c r="E1288" t="s">
        <v>3296</v>
      </c>
      <c r="F1288" t="s">
        <v>3297</v>
      </c>
      <c r="G1288" t="s">
        <v>3298</v>
      </c>
      <c r="H1288" t="s">
        <v>407</v>
      </c>
      <c r="I1288" t="s">
        <v>376</v>
      </c>
      <c r="J1288" s="33">
        <v>0.42</v>
      </c>
      <c r="K1288" s="33">
        <v>399</v>
      </c>
      <c r="L1288">
        <v>15</v>
      </c>
      <c r="M1288">
        <v>329175</v>
      </c>
      <c r="N1288" t="s">
        <v>1294</v>
      </c>
      <c r="O1288" t="s">
        <v>1513</v>
      </c>
      <c r="P1288">
        <f>IF(Tabel1[[#This Row],[Beschikte productie per jaar '[MWh']]]&gt;14.25,1,0)</f>
        <v>1</v>
      </c>
      <c r="Q1288" s="2" t="str">
        <f>VLOOKUP(Tabel1[[#This Row],[Plaats lokatie]],stadgem,4,0)</f>
        <v>Noordenveld</v>
      </c>
    </row>
    <row r="1289" spans="1:17" hidden="1" x14ac:dyDescent="0.25">
      <c r="A1289" t="s">
        <v>3212</v>
      </c>
      <c r="B1289" t="s">
        <v>3299</v>
      </c>
      <c r="C1289" t="s">
        <v>371</v>
      </c>
      <c r="D1289" t="s">
        <v>3214</v>
      </c>
      <c r="E1289" t="s">
        <v>3300</v>
      </c>
      <c r="F1289" t="s">
        <v>3301</v>
      </c>
      <c r="G1289" t="s">
        <v>3302</v>
      </c>
      <c r="H1289" t="s">
        <v>511</v>
      </c>
      <c r="I1289" t="s">
        <v>376</v>
      </c>
      <c r="J1289" s="33">
        <v>0.25</v>
      </c>
      <c r="K1289" s="33">
        <v>237.5</v>
      </c>
      <c r="L1289">
        <v>15</v>
      </c>
      <c r="M1289">
        <v>188813</v>
      </c>
      <c r="N1289" t="s">
        <v>1294</v>
      </c>
      <c r="O1289" t="s">
        <v>1513</v>
      </c>
      <c r="P1289">
        <f>IF(Tabel1[[#This Row],[Beschikte productie per jaar '[MWh']]]&gt;14.25,1,0)</f>
        <v>1</v>
      </c>
      <c r="Q1289" s="2" t="str">
        <f>VLOOKUP(Tabel1[[#This Row],[Plaats lokatie]],stadgem,4,0)</f>
        <v>Midden-Drenthe</v>
      </c>
    </row>
    <row r="1290" spans="1:17" hidden="1" x14ac:dyDescent="0.25">
      <c r="A1290" t="s">
        <v>3212</v>
      </c>
      <c r="B1290" t="s">
        <v>3303</v>
      </c>
      <c r="C1290" t="s">
        <v>371</v>
      </c>
      <c r="D1290" t="s">
        <v>3234</v>
      </c>
      <c r="E1290" t="s">
        <v>3261</v>
      </c>
      <c r="F1290" t="s">
        <v>3304</v>
      </c>
      <c r="G1290" t="s">
        <v>3263</v>
      </c>
      <c r="H1290" t="s">
        <v>389</v>
      </c>
      <c r="I1290" t="s">
        <v>376</v>
      </c>
      <c r="J1290" s="33">
        <v>1.5049999999999999</v>
      </c>
      <c r="K1290" s="33">
        <v>1429.9209999999998</v>
      </c>
      <c r="L1290">
        <v>15</v>
      </c>
      <c r="M1290">
        <v>1050992</v>
      </c>
      <c r="N1290" t="s">
        <v>1294</v>
      </c>
      <c r="O1290" t="s">
        <v>1513</v>
      </c>
      <c r="P1290">
        <f>IF(Tabel1[[#This Row],[Beschikte productie per jaar '[MWh']]]&gt;14.25,1,0)</f>
        <v>1</v>
      </c>
      <c r="Q1290" s="2" t="str">
        <f>VLOOKUP(Tabel1[[#This Row],[Plaats lokatie]],stadgem,4,0)</f>
        <v>Emmen</v>
      </c>
    </row>
    <row r="1291" spans="1:17" hidden="1" x14ac:dyDescent="0.25">
      <c r="A1291" t="s">
        <v>3212</v>
      </c>
      <c r="B1291" t="s">
        <v>3305</v>
      </c>
      <c r="C1291" t="s">
        <v>371</v>
      </c>
      <c r="D1291" t="s">
        <v>3214</v>
      </c>
      <c r="E1291" t="s">
        <v>3306</v>
      </c>
      <c r="F1291" t="s">
        <v>3307</v>
      </c>
      <c r="G1291" t="s">
        <v>3308</v>
      </c>
      <c r="H1291" t="s">
        <v>577</v>
      </c>
      <c r="I1291" t="s">
        <v>376</v>
      </c>
      <c r="J1291" s="33">
        <v>0.15</v>
      </c>
      <c r="K1291" s="33">
        <v>142.5</v>
      </c>
      <c r="L1291">
        <v>15</v>
      </c>
      <c r="M1291">
        <v>109013</v>
      </c>
      <c r="N1291" t="s">
        <v>1294</v>
      </c>
      <c r="O1291" t="s">
        <v>1513</v>
      </c>
      <c r="P1291">
        <f>IF(Tabel1[[#This Row],[Beschikte productie per jaar '[MWh']]]&gt;14.25,1,0)</f>
        <v>1</v>
      </c>
      <c r="Q1291" s="2" t="str">
        <f>VLOOKUP(Tabel1[[#This Row],[Plaats lokatie]],stadgem,4,0)</f>
        <v>Noordenveld</v>
      </c>
    </row>
    <row r="1292" spans="1:17" hidden="1" x14ac:dyDescent="0.25">
      <c r="A1292" t="s">
        <v>3212</v>
      </c>
      <c r="B1292" t="s">
        <v>3309</v>
      </c>
      <c r="C1292" t="s">
        <v>371</v>
      </c>
      <c r="D1292" t="s">
        <v>3214</v>
      </c>
      <c r="E1292" t="s">
        <v>3215</v>
      </c>
      <c r="F1292" t="s">
        <v>3310</v>
      </c>
      <c r="G1292" t="s">
        <v>3311</v>
      </c>
      <c r="H1292" t="s">
        <v>401</v>
      </c>
      <c r="I1292" t="s">
        <v>376</v>
      </c>
      <c r="J1292" s="33">
        <v>0.38</v>
      </c>
      <c r="K1292" s="33">
        <v>361.20100000000002</v>
      </c>
      <c r="L1292">
        <v>15</v>
      </c>
      <c r="M1292">
        <v>222139</v>
      </c>
      <c r="N1292" t="s">
        <v>1294</v>
      </c>
      <c r="O1292" t="s">
        <v>1513</v>
      </c>
      <c r="P1292">
        <f>IF(Tabel1[[#This Row],[Beschikte productie per jaar '[MWh']]]&gt;14.25,1,0)</f>
        <v>1</v>
      </c>
      <c r="Q1292" s="2" t="str">
        <f>VLOOKUP(Tabel1[[#This Row],[Plaats lokatie]],stadgem,4,0)</f>
        <v>Assen</v>
      </c>
    </row>
    <row r="1293" spans="1:17" hidden="1" x14ac:dyDescent="0.25">
      <c r="A1293" t="s">
        <v>3212</v>
      </c>
      <c r="B1293" t="s">
        <v>3312</v>
      </c>
      <c r="C1293" t="s">
        <v>371</v>
      </c>
      <c r="D1293" t="s">
        <v>3214</v>
      </c>
      <c r="E1293" t="s">
        <v>2723</v>
      </c>
      <c r="F1293" t="s">
        <v>3313</v>
      </c>
      <c r="G1293" t="s">
        <v>3314</v>
      </c>
      <c r="H1293" t="s">
        <v>3315</v>
      </c>
      <c r="I1293" t="s">
        <v>376</v>
      </c>
      <c r="J1293" s="33">
        <v>0.16</v>
      </c>
      <c r="K1293" s="33">
        <v>152</v>
      </c>
      <c r="L1293">
        <v>15</v>
      </c>
      <c r="M1293">
        <v>88920</v>
      </c>
      <c r="N1293" t="s">
        <v>1501</v>
      </c>
      <c r="O1293" t="s">
        <v>1513</v>
      </c>
      <c r="P1293">
        <f>IF(Tabel1[[#This Row],[Beschikte productie per jaar '[MWh']]]&gt;14.25,1,0)</f>
        <v>1</v>
      </c>
      <c r="Q1293" s="2" t="str">
        <f>VLOOKUP(Tabel1[[#This Row],[Plaats lokatie]],stadgem,4,0)</f>
        <v>Noordenveld</v>
      </c>
    </row>
    <row r="1294" spans="1:17" hidden="1" x14ac:dyDescent="0.25">
      <c r="A1294" t="s">
        <v>3212</v>
      </c>
      <c r="B1294" t="s">
        <v>3316</v>
      </c>
      <c r="C1294" t="s">
        <v>371</v>
      </c>
      <c r="D1294" t="s">
        <v>3214</v>
      </c>
      <c r="E1294" t="s">
        <v>3317</v>
      </c>
      <c r="F1294" t="s">
        <v>3318</v>
      </c>
      <c r="G1294" t="s">
        <v>1242</v>
      </c>
      <c r="H1294" t="s">
        <v>469</v>
      </c>
      <c r="I1294" t="s">
        <v>376</v>
      </c>
      <c r="J1294" s="33">
        <v>0.499</v>
      </c>
      <c r="K1294" s="33">
        <v>474.05</v>
      </c>
      <c r="L1294">
        <v>15</v>
      </c>
      <c r="M1294">
        <v>270209</v>
      </c>
      <c r="N1294" t="s">
        <v>1294</v>
      </c>
      <c r="O1294" t="s">
        <v>1513</v>
      </c>
      <c r="P1294">
        <f>IF(Tabel1[[#This Row],[Beschikte productie per jaar '[MWh']]]&gt;14.25,1,0)</f>
        <v>1</v>
      </c>
      <c r="Q1294" s="2" t="str">
        <f>VLOOKUP(Tabel1[[#This Row],[Plaats lokatie]],stadgem,4,0)</f>
        <v>Coevorden</v>
      </c>
    </row>
    <row r="1295" spans="1:17" hidden="1" x14ac:dyDescent="0.25">
      <c r="A1295" t="s">
        <v>3212</v>
      </c>
      <c r="B1295" t="s">
        <v>3319</v>
      </c>
      <c r="C1295" t="s">
        <v>371</v>
      </c>
      <c r="D1295" t="s">
        <v>3214</v>
      </c>
      <c r="E1295" t="s">
        <v>373</v>
      </c>
      <c r="F1295" t="s">
        <v>373</v>
      </c>
      <c r="G1295" t="s">
        <v>409</v>
      </c>
      <c r="H1295" t="s">
        <v>410</v>
      </c>
      <c r="I1295" t="s">
        <v>376</v>
      </c>
      <c r="J1295" s="33">
        <v>0.189</v>
      </c>
      <c r="K1295" s="33">
        <v>179.55</v>
      </c>
      <c r="L1295">
        <v>15</v>
      </c>
      <c r="M1295">
        <v>148129</v>
      </c>
      <c r="N1295" t="s">
        <v>1294</v>
      </c>
      <c r="O1295" t="s">
        <v>1513</v>
      </c>
      <c r="P1295">
        <f>IF(Tabel1[[#This Row],[Beschikte productie per jaar '[MWh']]]&gt;14.25,1,0)</f>
        <v>1</v>
      </c>
      <c r="Q1295" s="2" t="str">
        <f>VLOOKUP(Tabel1[[#This Row],[Plaats lokatie]],stadgem,4,0)</f>
        <v>Noordenveld</v>
      </c>
    </row>
    <row r="1296" spans="1:17" hidden="1" x14ac:dyDescent="0.25">
      <c r="A1296" t="s">
        <v>3212</v>
      </c>
      <c r="B1296" t="s">
        <v>3320</v>
      </c>
      <c r="C1296" t="s">
        <v>371</v>
      </c>
      <c r="D1296" t="s">
        <v>3214</v>
      </c>
      <c r="E1296" t="s">
        <v>373</v>
      </c>
      <c r="F1296" t="s">
        <v>373</v>
      </c>
      <c r="G1296" t="s">
        <v>471</v>
      </c>
      <c r="H1296" t="s">
        <v>472</v>
      </c>
      <c r="I1296" t="s">
        <v>376</v>
      </c>
      <c r="J1296" s="33">
        <v>0.24</v>
      </c>
      <c r="K1296" s="33">
        <v>228</v>
      </c>
      <c r="L1296">
        <v>15</v>
      </c>
      <c r="M1296">
        <v>129960</v>
      </c>
      <c r="N1296" t="s">
        <v>1294</v>
      </c>
      <c r="O1296" t="s">
        <v>1513</v>
      </c>
      <c r="P1296">
        <f>IF(Tabel1[[#This Row],[Beschikte productie per jaar '[MWh']]]&gt;14.25,1,0)</f>
        <v>1</v>
      </c>
      <c r="Q1296" s="2" t="str">
        <f>VLOOKUP(Tabel1[[#This Row],[Plaats lokatie]],stadgem,4,0)</f>
        <v>Coevorden</v>
      </c>
    </row>
    <row r="1297" spans="1:17" hidden="1" x14ac:dyDescent="0.25">
      <c r="A1297" t="s">
        <v>3212</v>
      </c>
      <c r="B1297" t="s">
        <v>3321</v>
      </c>
      <c r="C1297" t="s">
        <v>371</v>
      </c>
      <c r="D1297" t="s">
        <v>3214</v>
      </c>
      <c r="E1297" t="s">
        <v>373</v>
      </c>
      <c r="F1297" t="s">
        <v>373</v>
      </c>
      <c r="G1297" t="s">
        <v>946</v>
      </c>
      <c r="H1297" t="s">
        <v>947</v>
      </c>
      <c r="I1297" t="s">
        <v>376</v>
      </c>
      <c r="J1297" s="33">
        <v>0.21</v>
      </c>
      <c r="K1297" s="33">
        <v>199.5</v>
      </c>
      <c r="L1297">
        <v>15</v>
      </c>
      <c r="M1297">
        <v>146633</v>
      </c>
      <c r="N1297" t="s">
        <v>1294</v>
      </c>
      <c r="O1297" t="s">
        <v>1513</v>
      </c>
      <c r="P1297">
        <f>IF(Tabel1[[#This Row],[Beschikte productie per jaar '[MWh']]]&gt;14.25,1,0)</f>
        <v>1</v>
      </c>
      <c r="Q1297" s="2" t="str">
        <f>VLOOKUP(Tabel1[[#This Row],[Plaats lokatie]],stadgem,4,0)</f>
        <v>Midden-Drenthe</v>
      </c>
    </row>
    <row r="1298" spans="1:17" x14ac:dyDescent="0.25">
      <c r="A1298" t="s">
        <v>3212</v>
      </c>
      <c r="B1298" t="s">
        <v>3322</v>
      </c>
      <c r="C1298" t="s">
        <v>371</v>
      </c>
      <c r="D1298" t="s">
        <v>3214</v>
      </c>
      <c r="E1298" t="s">
        <v>373</v>
      </c>
      <c r="F1298" t="s">
        <v>373</v>
      </c>
      <c r="G1298" t="s">
        <v>1021</v>
      </c>
      <c r="H1298" t="s">
        <v>1022</v>
      </c>
      <c r="I1298" t="s">
        <v>376</v>
      </c>
      <c r="J1298" s="33">
        <v>0.13300000000000001</v>
      </c>
      <c r="K1298" s="33">
        <v>126.35</v>
      </c>
      <c r="L1298">
        <v>15</v>
      </c>
      <c r="M1298">
        <v>96658</v>
      </c>
      <c r="N1298" t="s">
        <v>1294</v>
      </c>
      <c r="O1298" t="s">
        <v>1513</v>
      </c>
      <c r="P1298">
        <f>IF(Tabel1[[#This Row],[Beschikte productie per jaar '[MWh']]]&gt;14.25,1,0)</f>
        <v>1</v>
      </c>
      <c r="Q1298" s="2" t="str">
        <f>VLOOKUP(Tabel1[[#This Row],[Plaats lokatie]],stadgem,4,0)</f>
        <v>Tynaarlo</v>
      </c>
    </row>
    <row r="1299" spans="1:17" hidden="1" x14ac:dyDescent="0.25">
      <c r="A1299" t="s">
        <v>3212</v>
      </c>
      <c r="B1299" t="s">
        <v>3323</v>
      </c>
      <c r="C1299" t="s">
        <v>371</v>
      </c>
      <c r="D1299" t="s">
        <v>3214</v>
      </c>
      <c r="E1299" t="s">
        <v>3215</v>
      </c>
      <c r="F1299" t="s">
        <v>3324</v>
      </c>
      <c r="G1299" t="s">
        <v>3325</v>
      </c>
      <c r="H1299" t="s">
        <v>389</v>
      </c>
      <c r="I1299" t="s">
        <v>376</v>
      </c>
      <c r="J1299" s="33">
        <v>8.4000000000000005E-2</v>
      </c>
      <c r="K1299" s="33">
        <v>79.378</v>
      </c>
      <c r="L1299">
        <v>15</v>
      </c>
      <c r="M1299">
        <v>48818</v>
      </c>
      <c r="N1299" t="s">
        <v>1294</v>
      </c>
      <c r="O1299" t="s">
        <v>1513</v>
      </c>
      <c r="P1299">
        <f>IF(Tabel1[[#This Row],[Beschikte productie per jaar '[MWh']]]&gt;14.25,1,0)</f>
        <v>1</v>
      </c>
      <c r="Q1299" s="2" t="str">
        <f>VLOOKUP(Tabel1[[#This Row],[Plaats lokatie]],stadgem,4,0)</f>
        <v>Emmen</v>
      </c>
    </row>
    <row r="1300" spans="1:17" hidden="1" x14ac:dyDescent="0.25">
      <c r="A1300" t="s">
        <v>3212</v>
      </c>
      <c r="B1300" t="s">
        <v>3326</v>
      </c>
      <c r="C1300" t="s">
        <v>371</v>
      </c>
      <c r="D1300" t="s">
        <v>3214</v>
      </c>
      <c r="E1300" t="s">
        <v>3327</v>
      </c>
      <c r="F1300" t="s">
        <v>3328</v>
      </c>
      <c r="G1300" t="s">
        <v>3329</v>
      </c>
      <c r="H1300" t="s">
        <v>401</v>
      </c>
      <c r="I1300" t="s">
        <v>376</v>
      </c>
      <c r="J1300" s="33">
        <v>7.0000000000000007E-2</v>
      </c>
      <c r="K1300" s="33">
        <v>66.88000000000001</v>
      </c>
      <c r="L1300">
        <v>15</v>
      </c>
      <c r="M1300">
        <v>41132</v>
      </c>
      <c r="N1300" t="s">
        <v>1294</v>
      </c>
      <c r="O1300" t="s">
        <v>1513</v>
      </c>
      <c r="P1300">
        <f>IF(Tabel1[[#This Row],[Beschikte productie per jaar '[MWh']]]&gt;14.25,1,0)</f>
        <v>1</v>
      </c>
      <c r="Q1300" s="2" t="str">
        <f>VLOOKUP(Tabel1[[#This Row],[Plaats lokatie]],stadgem,4,0)</f>
        <v>Assen</v>
      </c>
    </row>
    <row r="1301" spans="1:17" hidden="1" x14ac:dyDescent="0.25">
      <c r="A1301" t="s">
        <v>3212</v>
      </c>
      <c r="B1301" t="s">
        <v>3330</v>
      </c>
      <c r="C1301" t="s">
        <v>371</v>
      </c>
      <c r="D1301" t="s">
        <v>3214</v>
      </c>
      <c r="E1301" t="s">
        <v>3331</v>
      </c>
      <c r="F1301" t="s">
        <v>3332</v>
      </c>
      <c r="G1301" t="s">
        <v>1970</v>
      </c>
      <c r="H1301" t="s">
        <v>577</v>
      </c>
      <c r="I1301" t="s">
        <v>376</v>
      </c>
      <c r="J1301" s="33">
        <v>4.8000000000000001E-2</v>
      </c>
      <c r="K1301" s="33">
        <v>45.125</v>
      </c>
      <c r="L1301">
        <v>15</v>
      </c>
      <c r="M1301">
        <v>34521</v>
      </c>
      <c r="N1301" t="s">
        <v>1294</v>
      </c>
      <c r="O1301" t="s">
        <v>1513</v>
      </c>
      <c r="P1301">
        <f>IF(Tabel1[[#This Row],[Beschikte productie per jaar '[MWh']]]&gt;14.25,1,0)</f>
        <v>1</v>
      </c>
      <c r="Q1301" s="2" t="str">
        <f>VLOOKUP(Tabel1[[#This Row],[Plaats lokatie]],stadgem,4,0)</f>
        <v>Noordenveld</v>
      </c>
    </row>
    <row r="1302" spans="1:17" hidden="1" x14ac:dyDescent="0.25">
      <c r="A1302" t="s">
        <v>3212</v>
      </c>
      <c r="B1302" t="s">
        <v>3333</v>
      </c>
      <c r="C1302" t="s">
        <v>371</v>
      </c>
      <c r="D1302" t="s">
        <v>3214</v>
      </c>
      <c r="E1302" t="s">
        <v>2545</v>
      </c>
      <c r="F1302" t="s">
        <v>3334</v>
      </c>
      <c r="G1302" t="s">
        <v>3335</v>
      </c>
      <c r="H1302" t="s">
        <v>3336</v>
      </c>
      <c r="I1302" t="s">
        <v>376</v>
      </c>
      <c r="J1302" s="33">
        <v>0.84</v>
      </c>
      <c r="K1302" s="33">
        <v>798</v>
      </c>
      <c r="L1302">
        <v>15</v>
      </c>
      <c r="M1302">
        <v>514710</v>
      </c>
      <c r="N1302" t="s">
        <v>1294</v>
      </c>
      <c r="O1302" t="s">
        <v>1513</v>
      </c>
      <c r="P1302">
        <f>IF(Tabel1[[#This Row],[Beschikte productie per jaar '[MWh']]]&gt;14.25,1,0)</f>
        <v>1</v>
      </c>
      <c r="Q1302" s="2" t="str">
        <f>VLOOKUP(Tabel1[[#This Row],[Plaats lokatie]],stadgem,4,0)</f>
        <v>Hoogeveen</v>
      </c>
    </row>
    <row r="1303" spans="1:17" hidden="1" x14ac:dyDescent="0.25">
      <c r="A1303" t="s">
        <v>3212</v>
      </c>
      <c r="B1303" t="s">
        <v>3337</v>
      </c>
      <c r="C1303" t="s">
        <v>371</v>
      </c>
      <c r="D1303" t="s">
        <v>3214</v>
      </c>
      <c r="E1303" t="s">
        <v>373</v>
      </c>
      <c r="F1303" t="s">
        <v>373</v>
      </c>
      <c r="G1303" t="s">
        <v>981</v>
      </c>
      <c r="H1303" t="s">
        <v>401</v>
      </c>
      <c r="I1303" t="s">
        <v>376</v>
      </c>
      <c r="J1303" s="33">
        <v>0.27800000000000002</v>
      </c>
      <c r="K1303" s="33">
        <v>264.363</v>
      </c>
      <c r="L1303">
        <v>15</v>
      </c>
      <c r="M1303">
        <v>162584</v>
      </c>
      <c r="N1303" t="s">
        <v>1294</v>
      </c>
      <c r="O1303" t="s">
        <v>1513</v>
      </c>
      <c r="P1303">
        <f>IF(Tabel1[[#This Row],[Beschikte productie per jaar '[MWh']]]&gt;14.25,1,0)</f>
        <v>1</v>
      </c>
      <c r="Q1303" s="2" t="str">
        <f>VLOOKUP(Tabel1[[#This Row],[Plaats lokatie]],stadgem,4,0)</f>
        <v>Assen</v>
      </c>
    </row>
    <row r="1304" spans="1:17" hidden="1" x14ac:dyDescent="0.25">
      <c r="A1304" t="s">
        <v>3212</v>
      </c>
      <c r="B1304" t="s">
        <v>3338</v>
      </c>
      <c r="C1304" t="s">
        <v>371</v>
      </c>
      <c r="D1304" t="s">
        <v>3214</v>
      </c>
      <c r="E1304" t="s">
        <v>2214</v>
      </c>
      <c r="F1304" t="s">
        <v>2215</v>
      </c>
      <c r="G1304" t="s">
        <v>2216</v>
      </c>
      <c r="H1304" t="s">
        <v>736</v>
      </c>
      <c r="I1304" t="s">
        <v>376</v>
      </c>
      <c r="J1304" s="33">
        <v>0.1</v>
      </c>
      <c r="K1304" s="33">
        <v>95</v>
      </c>
      <c r="L1304">
        <v>15</v>
      </c>
      <c r="M1304">
        <v>69825</v>
      </c>
      <c r="N1304" t="s">
        <v>1294</v>
      </c>
      <c r="O1304" t="s">
        <v>1513</v>
      </c>
      <c r="P1304">
        <f>IF(Tabel1[[#This Row],[Beschikte productie per jaar '[MWh']]]&gt;14.25,1,0)</f>
        <v>1</v>
      </c>
      <c r="Q1304" s="2" t="str">
        <f>VLOOKUP(Tabel1[[#This Row],[Plaats lokatie]],stadgem,4,0)</f>
        <v>Emmen</v>
      </c>
    </row>
    <row r="1305" spans="1:17" hidden="1" x14ac:dyDescent="0.25">
      <c r="A1305" t="s">
        <v>3212</v>
      </c>
      <c r="B1305" t="s">
        <v>3339</v>
      </c>
      <c r="C1305" t="s">
        <v>371</v>
      </c>
      <c r="D1305" t="s">
        <v>3214</v>
      </c>
      <c r="E1305" t="s">
        <v>3230</v>
      </c>
      <c r="F1305" t="s">
        <v>3340</v>
      </c>
      <c r="G1305" t="s">
        <v>3341</v>
      </c>
      <c r="H1305" t="s">
        <v>401</v>
      </c>
      <c r="I1305" t="s">
        <v>376</v>
      </c>
      <c r="J1305" s="33">
        <v>0.03</v>
      </c>
      <c r="K1305" s="33">
        <v>28.283999999999999</v>
      </c>
      <c r="L1305">
        <v>15</v>
      </c>
      <c r="M1305">
        <v>17395</v>
      </c>
      <c r="N1305" t="s">
        <v>1294</v>
      </c>
      <c r="O1305" t="s">
        <v>1513</v>
      </c>
      <c r="P1305">
        <f>IF(Tabel1[[#This Row],[Beschikte productie per jaar '[MWh']]]&gt;14.25,1,0)</f>
        <v>1</v>
      </c>
      <c r="Q1305" s="2" t="str">
        <f>VLOOKUP(Tabel1[[#This Row],[Plaats lokatie]],stadgem,4,0)</f>
        <v>Assen</v>
      </c>
    </row>
    <row r="1306" spans="1:17" hidden="1" x14ac:dyDescent="0.25">
      <c r="A1306" t="s">
        <v>3212</v>
      </c>
      <c r="B1306" t="s">
        <v>3342</v>
      </c>
      <c r="C1306" t="s">
        <v>371</v>
      </c>
      <c r="D1306" t="s">
        <v>3214</v>
      </c>
      <c r="E1306" t="s">
        <v>373</v>
      </c>
      <c r="F1306" t="s">
        <v>373</v>
      </c>
      <c r="G1306" t="s">
        <v>3343</v>
      </c>
      <c r="H1306" t="s">
        <v>3032</v>
      </c>
      <c r="I1306" t="s">
        <v>376</v>
      </c>
      <c r="J1306" s="33">
        <v>0.35</v>
      </c>
      <c r="K1306" s="33">
        <v>332.5</v>
      </c>
      <c r="L1306">
        <v>15</v>
      </c>
      <c r="M1306">
        <v>249375</v>
      </c>
      <c r="N1306" t="s">
        <v>1294</v>
      </c>
      <c r="O1306" t="s">
        <v>1513</v>
      </c>
      <c r="P1306">
        <f>IF(Tabel1[[#This Row],[Beschikte productie per jaar '[MWh']]]&gt;14.25,1,0)</f>
        <v>1</v>
      </c>
      <c r="Q1306" s="2" t="str">
        <f>VLOOKUP(Tabel1[[#This Row],[Plaats lokatie]],stadgem,4,0)</f>
        <v>Aa en Hunze</v>
      </c>
    </row>
    <row r="1307" spans="1:17" x14ac:dyDescent="0.25">
      <c r="A1307" t="s">
        <v>3212</v>
      </c>
      <c r="B1307" t="s">
        <v>3344</v>
      </c>
      <c r="C1307" t="s">
        <v>371</v>
      </c>
      <c r="D1307" t="s">
        <v>3214</v>
      </c>
      <c r="E1307" t="s">
        <v>373</v>
      </c>
      <c r="F1307" t="s">
        <v>373</v>
      </c>
      <c r="G1307" t="s">
        <v>1116</v>
      </c>
      <c r="H1307" t="s">
        <v>454</v>
      </c>
      <c r="I1307" t="s">
        <v>376</v>
      </c>
      <c r="J1307" s="33">
        <v>0.495</v>
      </c>
      <c r="K1307" s="33">
        <v>470.25</v>
      </c>
      <c r="L1307">
        <v>15</v>
      </c>
      <c r="M1307">
        <v>282150</v>
      </c>
      <c r="N1307" t="s">
        <v>1294</v>
      </c>
      <c r="O1307" t="s">
        <v>1513</v>
      </c>
      <c r="P1307">
        <f>IF(Tabel1[[#This Row],[Beschikte productie per jaar '[MWh']]]&gt;14.25,1,0)</f>
        <v>1</v>
      </c>
      <c r="Q1307" s="2" t="str">
        <f>VLOOKUP(Tabel1[[#This Row],[Plaats lokatie]],stadgem,4,0)</f>
        <v>Tynaarlo</v>
      </c>
    </row>
    <row r="1308" spans="1:17" hidden="1" x14ac:dyDescent="0.25">
      <c r="A1308" t="s">
        <v>3212</v>
      </c>
      <c r="B1308" t="s">
        <v>3345</v>
      </c>
      <c r="C1308" t="s">
        <v>371</v>
      </c>
      <c r="D1308" t="s">
        <v>3214</v>
      </c>
      <c r="E1308" t="s">
        <v>3346</v>
      </c>
      <c r="F1308" t="s">
        <v>3347</v>
      </c>
      <c r="G1308" t="s">
        <v>3348</v>
      </c>
      <c r="H1308" t="s">
        <v>577</v>
      </c>
      <c r="I1308" t="s">
        <v>376</v>
      </c>
      <c r="J1308" s="33">
        <v>0.153</v>
      </c>
      <c r="K1308" s="33">
        <v>145.35</v>
      </c>
      <c r="L1308">
        <v>15</v>
      </c>
      <c r="M1308">
        <v>111193</v>
      </c>
      <c r="N1308" t="s">
        <v>1294</v>
      </c>
      <c r="O1308" t="s">
        <v>1513</v>
      </c>
      <c r="P1308">
        <f>IF(Tabel1[[#This Row],[Beschikte productie per jaar '[MWh']]]&gt;14.25,1,0)</f>
        <v>1</v>
      </c>
      <c r="Q1308" s="2" t="str">
        <f>VLOOKUP(Tabel1[[#This Row],[Plaats lokatie]],stadgem,4,0)</f>
        <v>Noordenveld</v>
      </c>
    </row>
    <row r="1309" spans="1:17" hidden="1" x14ac:dyDescent="0.25">
      <c r="A1309" t="s">
        <v>3212</v>
      </c>
      <c r="B1309" t="s">
        <v>3349</v>
      </c>
      <c r="C1309" t="s">
        <v>371</v>
      </c>
      <c r="D1309" t="s">
        <v>3214</v>
      </c>
      <c r="E1309" t="s">
        <v>3257</v>
      </c>
      <c r="F1309" t="s">
        <v>3350</v>
      </c>
      <c r="G1309" t="s">
        <v>3351</v>
      </c>
      <c r="H1309" t="s">
        <v>606</v>
      </c>
      <c r="I1309" t="s">
        <v>376</v>
      </c>
      <c r="J1309" s="33">
        <v>0.25</v>
      </c>
      <c r="K1309" s="33">
        <v>237.5</v>
      </c>
      <c r="L1309">
        <v>15</v>
      </c>
      <c r="M1309">
        <v>178125</v>
      </c>
      <c r="N1309" t="s">
        <v>1294</v>
      </c>
      <c r="O1309" t="s">
        <v>1513</v>
      </c>
      <c r="P1309">
        <f>IF(Tabel1[[#This Row],[Beschikte productie per jaar '[MWh']]]&gt;14.25,1,0)</f>
        <v>1</v>
      </c>
      <c r="Q1309" s="2" t="str">
        <f>VLOOKUP(Tabel1[[#This Row],[Plaats lokatie]],stadgem,4,0)</f>
        <v>Aa en Hunze</v>
      </c>
    </row>
    <row r="1310" spans="1:17" hidden="1" x14ac:dyDescent="0.25">
      <c r="A1310" t="s">
        <v>3212</v>
      </c>
      <c r="B1310" t="s">
        <v>3352</v>
      </c>
      <c r="C1310" t="s">
        <v>371</v>
      </c>
      <c r="D1310" t="s">
        <v>3214</v>
      </c>
      <c r="E1310" t="s">
        <v>3353</v>
      </c>
      <c r="F1310" t="s">
        <v>3354</v>
      </c>
      <c r="G1310" t="s">
        <v>2243</v>
      </c>
      <c r="H1310" t="s">
        <v>401</v>
      </c>
      <c r="I1310" t="s">
        <v>376</v>
      </c>
      <c r="J1310" s="33">
        <v>3.2000000000000001E-2</v>
      </c>
      <c r="K1310" s="33">
        <v>29.925000000000001</v>
      </c>
      <c r="L1310">
        <v>15</v>
      </c>
      <c r="M1310">
        <v>22893</v>
      </c>
      <c r="N1310" t="s">
        <v>1294</v>
      </c>
      <c r="O1310" t="s">
        <v>1513</v>
      </c>
      <c r="P1310">
        <f>IF(Tabel1[[#This Row],[Beschikte productie per jaar '[MWh']]]&gt;14.25,1,0)</f>
        <v>1</v>
      </c>
      <c r="Q1310" s="2" t="str">
        <f>VLOOKUP(Tabel1[[#This Row],[Plaats lokatie]],stadgem,4,0)</f>
        <v>Assen</v>
      </c>
    </row>
    <row r="1311" spans="1:17" x14ac:dyDescent="0.25">
      <c r="A1311" t="s">
        <v>3212</v>
      </c>
      <c r="B1311" t="s">
        <v>3355</v>
      </c>
      <c r="C1311" t="s">
        <v>371</v>
      </c>
      <c r="D1311" t="s">
        <v>3214</v>
      </c>
      <c r="E1311" t="s">
        <v>373</v>
      </c>
      <c r="F1311" t="s">
        <v>373</v>
      </c>
      <c r="G1311" t="s">
        <v>1490</v>
      </c>
      <c r="H1311" t="s">
        <v>1491</v>
      </c>
      <c r="I1311" t="s">
        <v>376</v>
      </c>
      <c r="J1311" s="33">
        <v>0.83299999999999996</v>
      </c>
      <c r="K1311" s="33">
        <v>791.35</v>
      </c>
      <c r="L1311">
        <v>15</v>
      </c>
      <c r="M1311">
        <v>652864</v>
      </c>
      <c r="N1311" t="s">
        <v>1294</v>
      </c>
      <c r="O1311" t="s">
        <v>1513</v>
      </c>
      <c r="P1311">
        <f>IF(Tabel1[[#This Row],[Beschikte productie per jaar '[MWh']]]&gt;14.25,1,0)</f>
        <v>1</v>
      </c>
      <c r="Q1311" s="2" t="str">
        <f>VLOOKUP(Tabel1[[#This Row],[Plaats lokatie]],stadgem,4,0)</f>
        <v>Tynaarlo</v>
      </c>
    </row>
    <row r="1312" spans="1:17" hidden="1" x14ac:dyDescent="0.25">
      <c r="A1312" t="s">
        <v>3212</v>
      </c>
      <c r="B1312" t="s">
        <v>3356</v>
      </c>
      <c r="C1312" t="s">
        <v>371</v>
      </c>
      <c r="D1312" t="s">
        <v>3214</v>
      </c>
      <c r="E1312" t="s">
        <v>373</v>
      </c>
      <c r="F1312" t="s">
        <v>373</v>
      </c>
      <c r="G1312" t="s">
        <v>637</v>
      </c>
      <c r="H1312" t="s">
        <v>638</v>
      </c>
      <c r="I1312" t="s">
        <v>376</v>
      </c>
      <c r="J1312" s="33">
        <v>0.5</v>
      </c>
      <c r="K1312" s="33">
        <v>474.99899999999997</v>
      </c>
      <c r="L1312">
        <v>15</v>
      </c>
      <c r="M1312">
        <v>292125</v>
      </c>
      <c r="N1312" t="s">
        <v>1294</v>
      </c>
      <c r="O1312" t="s">
        <v>1513</v>
      </c>
      <c r="P1312">
        <f>IF(Tabel1[[#This Row],[Beschikte productie per jaar '[MWh']]]&gt;14.25,1,0)</f>
        <v>1</v>
      </c>
      <c r="Q1312" s="2" t="str">
        <f>VLOOKUP(Tabel1[[#This Row],[Plaats lokatie]],stadgem,4,0)</f>
        <v>Midden-Drenthe</v>
      </c>
    </row>
    <row r="1313" spans="1:17" hidden="1" x14ac:dyDescent="0.25">
      <c r="A1313" t="s">
        <v>3212</v>
      </c>
      <c r="B1313" t="s">
        <v>3357</v>
      </c>
      <c r="C1313" t="s">
        <v>371</v>
      </c>
      <c r="D1313" t="s">
        <v>3214</v>
      </c>
      <c r="E1313" t="s">
        <v>3230</v>
      </c>
      <c r="F1313" t="s">
        <v>3358</v>
      </c>
      <c r="G1313" t="s">
        <v>3359</v>
      </c>
      <c r="H1313" t="s">
        <v>401</v>
      </c>
      <c r="I1313" t="s">
        <v>376</v>
      </c>
      <c r="J1313" s="33">
        <v>0.156</v>
      </c>
      <c r="K1313" s="33">
        <v>148.57599999999999</v>
      </c>
      <c r="L1313">
        <v>15</v>
      </c>
      <c r="M1313">
        <v>91375</v>
      </c>
      <c r="N1313" t="s">
        <v>1294</v>
      </c>
      <c r="O1313" t="s">
        <v>1513</v>
      </c>
      <c r="P1313">
        <f>IF(Tabel1[[#This Row],[Beschikte productie per jaar '[MWh']]]&gt;14.25,1,0)</f>
        <v>1</v>
      </c>
      <c r="Q1313" s="2" t="str">
        <f>VLOOKUP(Tabel1[[#This Row],[Plaats lokatie]],stadgem,4,0)</f>
        <v>Assen</v>
      </c>
    </row>
    <row r="1314" spans="1:17" hidden="1" x14ac:dyDescent="0.25">
      <c r="A1314" t="s">
        <v>3212</v>
      </c>
      <c r="B1314" t="s">
        <v>3360</v>
      </c>
      <c r="C1314" t="s">
        <v>371</v>
      </c>
      <c r="D1314" t="s">
        <v>3214</v>
      </c>
      <c r="E1314" t="s">
        <v>3361</v>
      </c>
      <c r="F1314" t="s">
        <v>3362</v>
      </c>
      <c r="G1314" t="s">
        <v>3363</v>
      </c>
      <c r="H1314" t="s">
        <v>401</v>
      </c>
      <c r="I1314" t="s">
        <v>376</v>
      </c>
      <c r="J1314" s="33">
        <v>0.223</v>
      </c>
      <c r="K1314" s="33">
        <v>211.97400000000002</v>
      </c>
      <c r="L1314">
        <v>15</v>
      </c>
      <c r="M1314">
        <v>130365</v>
      </c>
      <c r="N1314" t="s">
        <v>1294</v>
      </c>
      <c r="O1314" t="s">
        <v>1513</v>
      </c>
      <c r="P1314">
        <f>IF(Tabel1[[#This Row],[Beschikte productie per jaar '[MWh']]]&gt;14.25,1,0)</f>
        <v>1</v>
      </c>
      <c r="Q1314" s="2" t="str">
        <f>VLOOKUP(Tabel1[[#This Row],[Plaats lokatie]],stadgem,4,0)</f>
        <v>Assen</v>
      </c>
    </row>
    <row r="1315" spans="1:17" hidden="1" x14ac:dyDescent="0.25">
      <c r="A1315" t="s">
        <v>3212</v>
      </c>
      <c r="B1315" t="s">
        <v>3364</v>
      </c>
      <c r="C1315" t="s">
        <v>371</v>
      </c>
      <c r="D1315" t="s">
        <v>3214</v>
      </c>
      <c r="E1315" t="s">
        <v>3365</v>
      </c>
      <c r="F1315" t="s">
        <v>3366</v>
      </c>
      <c r="G1315" t="s">
        <v>3367</v>
      </c>
      <c r="H1315" t="s">
        <v>3368</v>
      </c>
      <c r="I1315" t="s">
        <v>376</v>
      </c>
      <c r="J1315" s="33">
        <v>0.27400000000000002</v>
      </c>
      <c r="K1315" s="33">
        <v>260.74099999999999</v>
      </c>
      <c r="L1315">
        <v>15</v>
      </c>
      <c r="M1315">
        <v>160356</v>
      </c>
      <c r="N1315" t="s">
        <v>1294</v>
      </c>
      <c r="O1315" t="s">
        <v>1513</v>
      </c>
      <c r="P1315">
        <f>IF(Tabel1[[#This Row],[Beschikte productie per jaar '[MWh']]]&gt;14.25,1,0)</f>
        <v>1</v>
      </c>
      <c r="Q1315" s="2" t="str">
        <f>VLOOKUP(Tabel1[[#This Row],[Plaats lokatie]],stadgem,4,0)</f>
        <v>Coevorden</v>
      </c>
    </row>
    <row r="1316" spans="1:17" x14ac:dyDescent="0.25">
      <c r="A1316" t="s">
        <v>3212</v>
      </c>
      <c r="B1316" t="s">
        <v>3369</v>
      </c>
      <c r="C1316" t="s">
        <v>371</v>
      </c>
      <c r="D1316" t="s">
        <v>3214</v>
      </c>
      <c r="E1316" t="s">
        <v>373</v>
      </c>
      <c r="F1316" t="s">
        <v>373</v>
      </c>
      <c r="G1316" t="s">
        <v>3370</v>
      </c>
      <c r="H1316" t="s">
        <v>3371</v>
      </c>
      <c r="I1316" t="s">
        <v>376</v>
      </c>
      <c r="J1316" s="33">
        <v>0.26</v>
      </c>
      <c r="K1316" s="33">
        <v>247</v>
      </c>
      <c r="L1316">
        <v>15</v>
      </c>
      <c r="M1316">
        <v>185250</v>
      </c>
      <c r="N1316" t="s">
        <v>1294</v>
      </c>
      <c r="O1316" t="s">
        <v>1513</v>
      </c>
      <c r="P1316">
        <f>IF(Tabel1[[#This Row],[Beschikte productie per jaar '[MWh']]]&gt;14.25,1,0)</f>
        <v>1</v>
      </c>
      <c r="Q1316" s="2" t="str">
        <f>VLOOKUP(Tabel1[[#This Row],[Plaats lokatie]],stadgem,4,0)</f>
        <v>Tynaarlo</v>
      </c>
    </row>
    <row r="1317" spans="1:17" hidden="1" x14ac:dyDescent="0.25">
      <c r="A1317" t="s">
        <v>3212</v>
      </c>
      <c r="B1317" t="s">
        <v>3372</v>
      </c>
      <c r="C1317" t="s">
        <v>371</v>
      </c>
      <c r="D1317" t="s">
        <v>3214</v>
      </c>
      <c r="E1317" t="s">
        <v>373</v>
      </c>
      <c r="F1317" t="s">
        <v>373</v>
      </c>
      <c r="G1317" t="s">
        <v>468</v>
      </c>
      <c r="H1317" t="s">
        <v>469</v>
      </c>
      <c r="I1317" t="s">
        <v>376</v>
      </c>
      <c r="J1317" s="33">
        <v>0.14000000000000001</v>
      </c>
      <c r="K1317" s="33">
        <v>133</v>
      </c>
      <c r="L1317">
        <v>15</v>
      </c>
      <c r="M1317">
        <v>97755</v>
      </c>
      <c r="N1317" t="s">
        <v>1294</v>
      </c>
      <c r="O1317" t="s">
        <v>1513</v>
      </c>
      <c r="P1317">
        <f>IF(Tabel1[[#This Row],[Beschikte productie per jaar '[MWh']]]&gt;14.25,1,0)</f>
        <v>1</v>
      </c>
      <c r="Q1317" s="2" t="str">
        <f>VLOOKUP(Tabel1[[#This Row],[Plaats lokatie]],stadgem,4,0)</f>
        <v>Coevorden</v>
      </c>
    </row>
    <row r="1318" spans="1:17" hidden="1" x14ac:dyDescent="0.25">
      <c r="A1318" t="s">
        <v>3212</v>
      </c>
      <c r="B1318" t="s">
        <v>3373</v>
      </c>
      <c r="C1318" t="s">
        <v>371</v>
      </c>
      <c r="D1318" t="s">
        <v>3214</v>
      </c>
      <c r="E1318" t="s">
        <v>3374</v>
      </c>
      <c r="F1318" t="s">
        <v>3375</v>
      </c>
      <c r="G1318" t="s">
        <v>2042</v>
      </c>
      <c r="H1318" t="s">
        <v>401</v>
      </c>
      <c r="I1318" t="s">
        <v>376</v>
      </c>
      <c r="J1318" s="33">
        <v>0.22</v>
      </c>
      <c r="K1318" s="33">
        <v>209</v>
      </c>
      <c r="L1318">
        <v>15</v>
      </c>
      <c r="M1318">
        <v>159885</v>
      </c>
      <c r="N1318" t="s">
        <v>1294</v>
      </c>
      <c r="O1318" t="s">
        <v>1513</v>
      </c>
      <c r="P1318">
        <f>IF(Tabel1[[#This Row],[Beschikte productie per jaar '[MWh']]]&gt;14.25,1,0)</f>
        <v>1</v>
      </c>
      <c r="Q1318" s="2" t="str">
        <f>VLOOKUP(Tabel1[[#This Row],[Plaats lokatie]],stadgem,4,0)</f>
        <v>Assen</v>
      </c>
    </row>
    <row r="1319" spans="1:17" x14ac:dyDescent="0.25">
      <c r="A1319" t="s">
        <v>3212</v>
      </c>
      <c r="B1319" t="s">
        <v>3376</v>
      </c>
      <c r="C1319" t="s">
        <v>371</v>
      </c>
      <c r="D1319" t="s">
        <v>3214</v>
      </c>
      <c r="E1319" t="s">
        <v>3377</v>
      </c>
      <c r="F1319" t="s">
        <v>3378</v>
      </c>
      <c r="G1319" t="s">
        <v>3379</v>
      </c>
      <c r="H1319" t="s">
        <v>1022</v>
      </c>
      <c r="I1319" t="s">
        <v>376</v>
      </c>
      <c r="J1319" s="33">
        <v>0.46400000000000002</v>
      </c>
      <c r="K1319" s="33">
        <v>440.8</v>
      </c>
      <c r="L1319">
        <v>15</v>
      </c>
      <c r="M1319">
        <v>323988</v>
      </c>
      <c r="N1319" t="s">
        <v>1294</v>
      </c>
      <c r="O1319" t="s">
        <v>1513</v>
      </c>
      <c r="P1319">
        <f>IF(Tabel1[[#This Row],[Beschikte productie per jaar '[MWh']]]&gt;14.25,1,0)</f>
        <v>1</v>
      </c>
      <c r="Q1319" s="2" t="str">
        <f>VLOOKUP(Tabel1[[#This Row],[Plaats lokatie]],stadgem,4,0)</f>
        <v>Tynaarlo</v>
      </c>
    </row>
    <row r="1320" spans="1:17" hidden="1" x14ac:dyDescent="0.25">
      <c r="A1320" t="s">
        <v>3212</v>
      </c>
      <c r="B1320" t="s">
        <v>3380</v>
      </c>
      <c r="C1320" t="s">
        <v>371</v>
      </c>
      <c r="D1320" t="s">
        <v>3214</v>
      </c>
      <c r="E1320" t="s">
        <v>3381</v>
      </c>
      <c r="F1320" t="s">
        <v>3382</v>
      </c>
      <c r="G1320" t="s">
        <v>3383</v>
      </c>
      <c r="H1320" t="s">
        <v>401</v>
      </c>
      <c r="I1320" t="s">
        <v>376</v>
      </c>
      <c r="J1320" s="33">
        <v>0.22800000000000001</v>
      </c>
      <c r="K1320" s="33">
        <v>216.6</v>
      </c>
      <c r="L1320">
        <v>15</v>
      </c>
      <c r="M1320">
        <v>133209</v>
      </c>
      <c r="N1320" t="s">
        <v>1294</v>
      </c>
      <c r="O1320" t="s">
        <v>1513</v>
      </c>
      <c r="P1320">
        <f>IF(Tabel1[[#This Row],[Beschikte productie per jaar '[MWh']]]&gt;14.25,1,0)</f>
        <v>1</v>
      </c>
      <c r="Q1320" s="2" t="str">
        <f>VLOOKUP(Tabel1[[#This Row],[Plaats lokatie]],stadgem,4,0)</f>
        <v>Assen</v>
      </c>
    </row>
    <row r="1321" spans="1:17" hidden="1" x14ac:dyDescent="0.25">
      <c r="A1321" t="s">
        <v>3212</v>
      </c>
      <c r="B1321" t="s">
        <v>3384</v>
      </c>
      <c r="C1321" t="s">
        <v>371</v>
      </c>
      <c r="D1321" t="s">
        <v>3214</v>
      </c>
      <c r="E1321" t="s">
        <v>3130</v>
      </c>
      <c r="F1321" t="s">
        <v>3385</v>
      </c>
      <c r="G1321" t="s">
        <v>3363</v>
      </c>
      <c r="H1321" t="s">
        <v>401</v>
      </c>
      <c r="I1321" t="s">
        <v>376</v>
      </c>
      <c r="J1321" s="33">
        <v>0.35399999999999998</v>
      </c>
      <c r="K1321" s="33">
        <v>336.3</v>
      </c>
      <c r="L1321">
        <v>15</v>
      </c>
      <c r="M1321">
        <v>196736</v>
      </c>
      <c r="N1321" t="s">
        <v>1294</v>
      </c>
      <c r="O1321" t="s">
        <v>1513</v>
      </c>
      <c r="P1321">
        <f>IF(Tabel1[[#This Row],[Beschikte productie per jaar '[MWh']]]&gt;14.25,1,0)</f>
        <v>1</v>
      </c>
      <c r="Q1321" s="2" t="str">
        <f>VLOOKUP(Tabel1[[#This Row],[Plaats lokatie]],stadgem,4,0)</f>
        <v>Assen</v>
      </c>
    </row>
    <row r="1322" spans="1:17" hidden="1" x14ac:dyDescent="0.25">
      <c r="A1322" t="s">
        <v>3212</v>
      </c>
      <c r="B1322" t="s">
        <v>3386</v>
      </c>
      <c r="C1322" t="s">
        <v>1145</v>
      </c>
      <c r="D1322" t="s">
        <v>3268</v>
      </c>
      <c r="E1322" t="s">
        <v>3387</v>
      </c>
      <c r="F1322" t="s">
        <v>3388</v>
      </c>
      <c r="G1322" t="s">
        <v>3389</v>
      </c>
      <c r="H1322" t="s">
        <v>1834</v>
      </c>
      <c r="I1322" t="s">
        <v>376</v>
      </c>
      <c r="J1322" s="33">
        <v>0.995</v>
      </c>
      <c r="K1322" s="33">
        <v>1920</v>
      </c>
      <c r="L1322">
        <v>12</v>
      </c>
      <c r="M1322">
        <v>622080</v>
      </c>
      <c r="N1322" t="s">
        <v>565</v>
      </c>
      <c r="O1322" t="s">
        <v>1513</v>
      </c>
      <c r="P1322">
        <f>IF(Tabel1[[#This Row],[Beschikte productie per jaar '[MWh']]]&gt;14.25,1,0)</f>
        <v>1</v>
      </c>
      <c r="Q1322" s="2" t="str">
        <f>VLOOKUP(Tabel1[[#This Row],[Plaats lokatie]],stadgem,4,0)</f>
        <v>Borger-Odoorn</v>
      </c>
    </row>
    <row r="1323" spans="1:17" hidden="1" x14ac:dyDescent="0.25">
      <c r="A1323" t="s">
        <v>3212</v>
      </c>
      <c r="B1323" t="s">
        <v>3390</v>
      </c>
      <c r="C1323" t="s">
        <v>371</v>
      </c>
      <c r="D1323" t="s">
        <v>3214</v>
      </c>
      <c r="E1323" t="s">
        <v>373</v>
      </c>
      <c r="F1323" t="s">
        <v>373</v>
      </c>
      <c r="G1323" t="s">
        <v>3391</v>
      </c>
      <c r="H1323" t="s">
        <v>2499</v>
      </c>
      <c r="I1323" t="s">
        <v>376</v>
      </c>
      <c r="J1323" s="33">
        <v>8.7999999999999995E-2</v>
      </c>
      <c r="K1323" s="33">
        <v>83.6</v>
      </c>
      <c r="L1323">
        <v>15</v>
      </c>
      <c r="M1323">
        <v>51414</v>
      </c>
      <c r="N1323" t="s">
        <v>1294</v>
      </c>
      <c r="O1323" t="s">
        <v>1513</v>
      </c>
      <c r="P1323">
        <f>IF(Tabel1[[#This Row],[Beschikte productie per jaar '[MWh']]]&gt;14.25,1,0)</f>
        <v>1</v>
      </c>
      <c r="Q1323" s="2" t="str">
        <f>VLOOKUP(Tabel1[[#This Row],[Plaats lokatie]],stadgem,4,0)</f>
        <v>Emmen</v>
      </c>
    </row>
    <row r="1324" spans="1:17" hidden="1" x14ac:dyDescent="0.25">
      <c r="A1324" t="s">
        <v>3212</v>
      </c>
      <c r="B1324" t="s">
        <v>3392</v>
      </c>
      <c r="C1324" t="s">
        <v>371</v>
      </c>
      <c r="D1324" t="s">
        <v>3214</v>
      </c>
      <c r="E1324" t="s">
        <v>3274</v>
      </c>
      <c r="F1324" t="s">
        <v>3393</v>
      </c>
      <c r="G1324" t="s">
        <v>3164</v>
      </c>
      <c r="H1324" t="s">
        <v>401</v>
      </c>
      <c r="I1324" t="s">
        <v>376</v>
      </c>
      <c r="J1324" s="33">
        <v>8.7999999999999995E-2</v>
      </c>
      <c r="K1324" s="33">
        <v>83.6</v>
      </c>
      <c r="L1324">
        <v>15</v>
      </c>
      <c r="M1324">
        <v>63954</v>
      </c>
      <c r="N1324" t="s">
        <v>1294</v>
      </c>
      <c r="O1324" t="s">
        <v>1513</v>
      </c>
      <c r="P1324">
        <f>IF(Tabel1[[#This Row],[Beschikte productie per jaar '[MWh']]]&gt;14.25,1,0)</f>
        <v>1</v>
      </c>
      <c r="Q1324" s="2" t="str">
        <f>VLOOKUP(Tabel1[[#This Row],[Plaats lokatie]],stadgem,4,0)</f>
        <v>Assen</v>
      </c>
    </row>
    <row r="1325" spans="1:17" hidden="1" x14ac:dyDescent="0.25">
      <c r="A1325" t="s">
        <v>3212</v>
      </c>
      <c r="B1325" t="s">
        <v>3394</v>
      </c>
      <c r="C1325" t="s">
        <v>371</v>
      </c>
      <c r="D1325" t="s">
        <v>3214</v>
      </c>
      <c r="E1325" t="s">
        <v>3395</v>
      </c>
      <c r="F1325" t="s">
        <v>3396</v>
      </c>
      <c r="G1325" t="s">
        <v>3397</v>
      </c>
      <c r="H1325" t="s">
        <v>416</v>
      </c>
      <c r="I1325" t="s">
        <v>376</v>
      </c>
      <c r="J1325" s="33">
        <v>0.11</v>
      </c>
      <c r="K1325" s="33">
        <v>104.5</v>
      </c>
      <c r="L1325">
        <v>15</v>
      </c>
      <c r="M1325">
        <v>64268</v>
      </c>
      <c r="N1325" t="s">
        <v>1294</v>
      </c>
      <c r="O1325" t="s">
        <v>1513</v>
      </c>
      <c r="P1325">
        <f>IF(Tabel1[[#This Row],[Beschikte productie per jaar '[MWh']]]&gt;14.25,1,0)</f>
        <v>1</v>
      </c>
      <c r="Q1325" s="2" t="str">
        <f>VLOOKUP(Tabel1[[#This Row],[Plaats lokatie]],stadgem,4,0)</f>
        <v>Midden-Drenthe</v>
      </c>
    </row>
    <row r="1326" spans="1:17" hidden="1" x14ac:dyDescent="0.25">
      <c r="A1326" t="s">
        <v>3212</v>
      </c>
      <c r="B1326" t="s">
        <v>3398</v>
      </c>
      <c r="C1326" t="s">
        <v>371</v>
      </c>
      <c r="D1326" t="s">
        <v>3214</v>
      </c>
      <c r="E1326" t="s">
        <v>3399</v>
      </c>
      <c r="F1326" t="s">
        <v>3400</v>
      </c>
      <c r="G1326" t="s">
        <v>3401</v>
      </c>
      <c r="H1326" t="s">
        <v>469</v>
      </c>
      <c r="I1326" t="s">
        <v>376</v>
      </c>
      <c r="J1326" s="33">
        <v>0.46200000000000002</v>
      </c>
      <c r="K1326" s="33">
        <v>438.84699999999998</v>
      </c>
      <c r="L1326">
        <v>15</v>
      </c>
      <c r="M1326">
        <v>309388</v>
      </c>
      <c r="N1326" t="s">
        <v>1294</v>
      </c>
      <c r="O1326" t="s">
        <v>1513</v>
      </c>
      <c r="P1326">
        <f>IF(Tabel1[[#This Row],[Beschikte productie per jaar '[MWh']]]&gt;14.25,1,0)</f>
        <v>1</v>
      </c>
      <c r="Q1326" s="2" t="str">
        <f>VLOOKUP(Tabel1[[#This Row],[Plaats lokatie]],stadgem,4,0)</f>
        <v>Coevorden</v>
      </c>
    </row>
    <row r="1327" spans="1:17" hidden="1" x14ac:dyDescent="0.25">
      <c r="A1327" t="s">
        <v>3212</v>
      </c>
      <c r="B1327" t="s">
        <v>3402</v>
      </c>
      <c r="C1327" t="s">
        <v>371</v>
      </c>
      <c r="D1327" t="s">
        <v>3214</v>
      </c>
      <c r="E1327" t="s">
        <v>3403</v>
      </c>
      <c r="F1327" t="s">
        <v>3404</v>
      </c>
      <c r="G1327" t="s">
        <v>3405</v>
      </c>
      <c r="H1327" t="s">
        <v>401</v>
      </c>
      <c r="I1327" t="s">
        <v>376</v>
      </c>
      <c r="J1327" s="33">
        <v>0.151</v>
      </c>
      <c r="K1327" s="33">
        <v>143.44999999999999</v>
      </c>
      <c r="L1327">
        <v>15</v>
      </c>
      <c r="M1327">
        <v>107588</v>
      </c>
      <c r="N1327" t="s">
        <v>1294</v>
      </c>
      <c r="O1327" t="s">
        <v>1513</v>
      </c>
      <c r="P1327">
        <f>IF(Tabel1[[#This Row],[Beschikte productie per jaar '[MWh']]]&gt;14.25,1,0)</f>
        <v>1</v>
      </c>
      <c r="Q1327" s="2" t="str">
        <f>VLOOKUP(Tabel1[[#This Row],[Plaats lokatie]],stadgem,4,0)</f>
        <v>Assen</v>
      </c>
    </row>
    <row r="1328" spans="1:17" hidden="1" x14ac:dyDescent="0.25">
      <c r="A1328" t="s">
        <v>3212</v>
      </c>
      <c r="B1328" t="s">
        <v>3406</v>
      </c>
      <c r="C1328" t="s">
        <v>371</v>
      </c>
      <c r="D1328" t="s">
        <v>3214</v>
      </c>
      <c r="E1328" t="s">
        <v>3407</v>
      </c>
      <c r="F1328" t="s">
        <v>3408</v>
      </c>
      <c r="G1328" t="s">
        <v>3409</v>
      </c>
      <c r="H1328" t="s">
        <v>397</v>
      </c>
      <c r="I1328" t="s">
        <v>376</v>
      </c>
      <c r="J1328" s="33">
        <v>0.45200000000000001</v>
      </c>
      <c r="K1328" s="33">
        <v>429.4</v>
      </c>
      <c r="L1328">
        <v>15</v>
      </c>
      <c r="M1328">
        <v>315609</v>
      </c>
      <c r="N1328" t="s">
        <v>1294</v>
      </c>
      <c r="O1328" t="s">
        <v>1513</v>
      </c>
      <c r="P1328">
        <f>IF(Tabel1[[#This Row],[Beschikte productie per jaar '[MWh']]]&gt;14.25,1,0)</f>
        <v>1</v>
      </c>
      <c r="Q1328" s="2" t="str">
        <f>VLOOKUP(Tabel1[[#This Row],[Plaats lokatie]],stadgem,4,0)</f>
        <v>Meppel</v>
      </c>
    </row>
    <row r="1329" spans="1:17" hidden="1" x14ac:dyDescent="0.25">
      <c r="A1329" t="s">
        <v>3212</v>
      </c>
      <c r="B1329" t="s">
        <v>3410</v>
      </c>
      <c r="C1329" t="s">
        <v>371</v>
      </c>
      <c r="D1329" t="s">
        <v>3278</v>
      </c>
      <c r="E1329" t="s">
        <v>1157</v>
      </c>
      <c r="F1329" t="s">
        <v>1158</v>
      </c>
      <c r="G1329" t="s">
        <v>1159</v>
      </c>
      <c r="H1329" t="s">
        <v>404</v>
      </c>
      <c r="I1329" t="s">
        <v>376</v>
      </c>
      <c r="J1329" s="33">
        <v>27.626000000000001</v>
      </c>
      <c r="K1329" s="33">
        <v>26245.08</v>
      </c>
      <c r="L1329">
        <v>15</v>
      </c>
      <c r="M1329">
        <v>17715429</v>
      </c>
      <c r="N1329" t="s">
        <v>1501</v>
      </c>
      <c r="O1329" t="s">
        <v>1513</v>
      </c>
      <c r="P1329">
        <f>IF(Tabel1[[#This Row],[Beschikte productie per jaar '[MWh']]]&gt;14.25,1,0)</f>
        <v>1</v>
      </c>
      <c r="Q1329" s="2" t="str">
        <f>VLOOKUP(Tabel1[[#This Row],[Plaats lokatie]],stadgem,4,0)</f>
        <v>Midden-Drenthe</v>
      </c>
    </row>
    <row r="1330" spans="1:17" hidden="1" x14ac:dyDescent="0.25">
      <c r="A1330" t="s">
        <v>3212</v>
      </c>
      <c r="B1330" t="s">
        <v>3411</v>
      </c>
      <c r="C1330" t="s">
        <v>371</v>
      </c>
      <c r="D1330" t="s">
        <v>3214</v>
      </c>
      <c r="E1330" t="s">
        <v>3412</v>
      </c>
      <c r="F1330" t="s">
        <v>3413</v>
      </c>
      <c r="G1330" t="s">
        <v>1821</v>
      </c>
      <c r="H1330" t="s">
        <v>401</v>
      </c>
      <c r="I1330" t="s">
        <v>376</v>
      </c>
      <c r="J1330" s="33">
        <v>0.37</v>
      </c>
      <c r="K1330" s="33">
        <v>351.5</v>
      </c>
      <c r="L1330">
        <v>15</v>
      </c>
      <c r="M1330">
        <v>200355</v>
      </c>
      <c r="N1330" t="s">
        <v>1294</v>
      </c>
      <c r="O1330" t="s">
        <v>1513</v>
      </c>
      <c r="P1330">
        <f>IF(Tabel1[[#This Row],[Beschikte productie per jaar '[MWh']]]&gt;14.25,1,0)</f>
        <v>1</v>
      </c>
      <c r="Q1330" s="2" t="str">
        <f>VLOOKUP(Tabel1[[#This Row],[Plaats lokatie]],stadgem,4,0)</f>
        <v>Assen</v>
      </c>
    </row>
    <row r="1331" spans="1:17" hidden="1" x14ac:dyDescent="0.25">
      <c r="A1331" t="s">
        <v>3212</v>
      </c>
      <c r="B1331" t="s">
        <v>3414</v>
      </c>
      <c r="C1331" t="s">
        <v>371</v>
      </c>
      <c r="D1331" t="s">
        <v>3214</v>
      </c>
      <c r="E1331" t="s">
        <v>3415</v>
      </c>
      <c r="F1331" t="s">
        <v>3416</v>
      </c>
      <c r="G1331" t="s">
        <v>3311</v>
      </c>
      <c r="H1331" t="s">
        <v>401</v>
      </c>
      <c r="I1331" t="s">
        <v>376</v>
      </c>
      <c r="J1331" s="33">
        <v>0.499</v>
      </c>
      <c r="K1331" s="33">
        <v>474.05</v>
      </c>
      <c r="L1331">
        <v>15</v>
      </c>
      <c r="M1331">
        <v>291541</v>
      </c>
      <c r="N1331" t="s">
        <v>1294</v>
      </c>
      <c r="O1331" t="s">
        <v>1513</v>
      </c>
      <c r="P1331">
        <f>IF(Tabel1[[#This Row],[Beschikte productie per jaar '[MWh']]]&gt;14.25,1,0)</f>
        <v>1</v>
      </c>
      <c r="Q1331" s="2" t="str">
        <f>VLOOKUP(Tabel1[[#This Row],[Plaats lokatie]],stadgem,4,0)</f>
        <v>Assen</v>
      </c>
    </row>
    <row r="1332" spans="1:17" hidden="1" x14ac:dyDescent="0.25">
      <c r="A1332" t="s">
        <v>3212</v>
      </c>
      <c r="B1332" t="s">
        <v>3417</v>
      </c>
      <c r="C1332" t="s">
        <v>371</v>
      </c>
      <c r="D1332" t="s">
        <v>3214</v>
      </c>
      <c r="E1332" t="s">
        <v>3418</v>
      </c>
      <c r="F1332" t="s">
        <v>3419</v>
      </c>
      <c r="G1332" t="s">
        <v>1870</v>
      </c>
      <c r="H1332" t="s">
        <v>401</v>
      </c>
      <c r="I1332" t="s">
        <v>376</v>
      </c>
      <c r="J1332" s="33">
        <v>7.4999999999999997E-2</v>
      </c>
      <c r="K1332" s="33">
        <v>71.25</v>
      </c>
      <c r="L1332">
        <v>15</v>
      </c>
      <c r="M1332">
        <v>54507</v>
      </c>
      <c r="N1332" t="s">
        <v>1294</v>
      </c>
      <c r="O1332" t="s">
        <v>1513</v>
      </c>
      <c r="P1332">
        <f>IF(Tabel1[[#This Row],[Beschikte productie per jaar '[MWh']]]&gt;14.25,1,0)</f>
        <v>1</v>
      </c>
      <c r="Q1332" s="2" t="str">
        <f>VLOOKUP(Tabel1[[#This Row],[Plaats lokatie]],stadgem,4,0)</f>
        <v>Assen</v>
      </c>
    </row>
    <row r="1333" spans="1:17" hidden="1" x14ac:dyDescent="0.25">
      <c r="A1333" t="s">
        <v>3212</v>
      </c>
      <c r="B1333" t="s">
        <v>3420</v>
      </c>
      <c r="C1333" t="s">
        <v>371</v>
      </c>
      <c r="D1333" t="s">
        <v>3214</v>
      </c>
      <c r="E1333" t="s">
        <v>3421</v>
      </c>
      <c r="F1333" t="s">
        <v>3422</v>
      </c>
      <c r="G1333" t="s">
        <v>3423</v>
      </c>
      <c r="H1333" t="s">
        <v>727</v>
      </c>
      <c r="I1333" t="s">
        <v>376</v>
      </c>
      <c r="J1333" s="33">
        <v>0.20599999999999999</v>
      </c>
      <c r="K1333" s="33">
        <v>195.7</v>
      </c>
      <c r="L1333">
        <v>15</v>
      </c>
      <c r="M1333">
        <v>105678</v>
      </c>
      <c r="N1333" t="s">
        <v>1294</v>
      </c>
      <c r="O1333" t="s">
        <v>1513</v>
      </c>
      <c r="P1333">
        <f>IF(Tabel1[[#This Row],[Beschikte productie per jaar '[MWh']]]&gt;14.25,1,0)</f>
        <v>1</v>
      </c>
      <c r="Q1333" s="2" t="str">
        <f>VLOOKUP(Tabel1[[#This Row],[Plaats lokatie]],stadgem,4,0)</f>
        <v>Coevorden</v>
      </c>
    </row>
    <row r="1334" spans="1:17" hidden="1" x14ac:dyDescent="0.25">
      <c r="A1334" t="s">
        <v>3212</v>
      </c>
      <c r="B1334" t="s">
        <v>3424</v>
      </c>
      <c r="C1334" t="s">
        <v>1145</v>
      </c>
      <c r="D1334" t="s">
        <v>3425</v>
      </c>
      <c r="E1334" t="s">
        <v>3426</v>
      </c>
      <c r="F1334" t="s">
        <v>3427</v>
      </c>
      <c r="G1334" t="s">
        <v>3428</v>
      </c>
      <c r="H1334" t="s">
        <v>397</v>
      </c>
      <c r="I1334" t="s">
        <v>376</v>
      </c>
      <c r="J1334" s="33">
        <v>29.8</v>
      </c>
      <c r="K1334" s="33">
        <v>134100</v>
      </c>
      <c r="L1334">
        <v>12</v>
      </c>
      <c r="M1334">
        <v>49885200</v>
      </c>
      <c r="N1334" t="s">
        <v>565</v>
      </c>
      <c r="O1334" t="s">
        <v>1513</v>
      </c>
      <c r="P1334">
        <f>IF(Tabel1[[#This Row],[Beschikte productie per jaar '[MWh']]]&gt;14.25,1,0)</f>
        <v>1</v>
      </c>
      <c r="Q1334" s="2" t="str">
        <f>VLOOKUP(Tabel1[[#This Row],[Plaats lokatie]],stadgem,4,0)</f>
        <v>Meppel</v>
      </c>
    </row>
    <row r="1335" spans="1:17" hidden="1" x14ac:dyDescent="0.25">
      <c r="A1335" t="s">
        <v>3212</v>
      </c>
      <c r="B1335" t="s">
        <v>3429</v>
      </c>
      <c r="C1335" t="s">
        <v>371</v>
      </c>
      <c r="D1335" t="s">
        <v>3214</v>
      </c>
      <c r="E1335" t="s">
        <v>3430</v>
      </c>
      <c r="F1335" t="s">
        <v>3431</v>
      </c>
      <c r="G1335" t="s">
        <v>3432</v>
      </c>
      <c r="H1335" t="s">
        <v>401</v>
      </c>
      <c r="I1335" t="s">
        <v>376</v>
      </c>
      <c r="J1335" s="33">
        <v>0.16</v>
      </c>
      <c r="K1335" s="33">
        <v>152</v>
      </c>
      <c r="L1335">
        <v>15</v>
      </c>
      <c r="M1335">
        <v>114000</v>
      </c>
      <c r="N1335" t="s">
        <v>1294</v>
      </c>
      <c r="O1335" t="s">
        <v>1513</v>
      </c>
      <c r="P1335">
        <f>IF(Tabel1[[#This Row],[Beschikte productie per jaar '[MWh']]]&gt;14.25,1,0)</f>
        <v>1</v>
      </c>
      <c r="Q1335" s="2" t="str">
        <f>VLOOKUP(Tabel1[[#This Row],[Plaats lokatie]],stadgem,4,0)</f>
        <v>Assen</v>
      </c>
    </row>
    <row r="1336" spans="1:17" hidden="1" x14ac:dyDescent="0.25">
      <c r="A1336" t="s">
        <v>3212</v>
      </c>
      <c r="B1336" t="s">
        <v>3433</v>
      </c>
      <c r="C1336" t="s">
        <v>371</v>
      </c>
      <c r="D1336" t="s">
        <v>3214</v>
      </c>
      <c r="E1336" t="s">
        <v>3202</v>
      </c>
      <c r="F1336" t="s">
        <v>3434</v>
      </c>
      <c r="G1336" t="s">
        <v>3435</v>
      </c>
      <c r="H1336" t="s">
        <v>401</v>
      </c>
      <c r="I1336" t="s">
        <v>376</v>
      </c>
      <c r="J1336" s="33">
        <v>7.2999999999999995E-2</v>
      </c>
      <c r="K1336" s="33">
        <v>69.349999999999994</v>
      </c>
      <c r="L1336">
        <v>15</v>
      </c>
      <c r="M1336">
        <v>42651</v>
      </c>
      <c r="N1336" t="s">
        <v>1294</v>
      </c>
      <c r="O1336" t="s">
        <v>1513</v>
      </c>
      <c r="P1336">
        <f>IF(Tabel1[[#This Row],[Beschikte productie per jaar '[MWh']]]&gt;14.25,1,0)</f>
        <v>1</v>
      </c>
      <c r="Q1336" s="2" t="str">
        <f>VLOOKUP(Tabel1[[#This Row],[Plaats lokatie]],stadgem,4,0)</f>
        <v>Assen</v>
      </c>
    </row>
    <row r="1337" spans="1:17" x14ac:dyDescent="0.25">
      <c r="A1337" t="s">
        <v>3212</v>
      </c>
      <c r="B1337" t="s">
        <v>3436</v>
      </c>
      <c r="C1337" t="s">
        <v>371</v>
      </c>
      <c r="D1337" t="s">
        <v>3214</v>
      </c>
      <c r="E1337" t="s">
        <v>373</v>
      </c>
      <c r="F1337" t="s">
        <v>373</v>
      </c>
      <c r="G1337" t="s">
        <v>790</v>
      </c>
      <c r="H1337" t="s">
        <v>791</v>
      </c>
      <c r="I1337" t="s">
        <v>376</v>
      </c>
      <c r="J1337" s="33">
        <v>4.4999999999999998E-2</v>
      </c>
      <c r="K1337" s="33">
        <v>42.451000000000001</v>
      </c>
      <c r="L1337">
        <v>15</v>
      </c>
      <c r="M1337">
        <v>26108</v>
      </c>
      <c r="N1337" t="s">
        <v>1294</v>
      </c>
      <c r="O1337" t="s">
        <v>1513</v>
      </c>
      <c r="P1337">
        <f>IF(Tabel1[[#This Row],[Beschikte productie per jaar '[MWh']]]&gt;14.25,1,0)</f>
        <v>1</v>
      </c>
      <c r="Q1337" s="2" t="str">
        <f>VLOOKUP(Tabel1[[#This Row],[Plaats lokatie]],stadgem,4,0)</f>
        <v>Tynaarlo</v>
      </c>
    </row>
    <row r="1338" spans="1:17" hidden="1" x14ac:dyDescent="0.25">
      <c r="A1338" t="s">
        <v>3212</v>
      </c>
      <c r="B1338" t="s">
        <v>3437</v>
      </c>
      <c r="C1338" t="s">
        <v>371</v>
      </c>
      <c r="D1338" t="s">
        <v>3214</v>
      </c>
      <c r="E1338" t="s">
        <v>373</v>
      </c>
      <c r="F1338" t="s">
        <v>373</v>
      </c>
      <c r="G1338" t="s">
        <v>471</v>
      </c>
      <c r="H1338" t="s">
        <v>472</v>
      </c>
      <c r="I1338" t="s">
        <v>376</v>
      </c>
      <c r="J1338" s="33">
        <v>0.16</v>
      </c>
      <c r="K1338" s="33">
        <v>152</v>
      </c>
      <c r="L1338">
        <v>15</v>
      </c>
      <c r="M1338">
        <v>114000</v>
      </c>
      <c r="N1338" t="s">
        <v>1294</v>
      </c>
      <c r="O1338" t="s">
        <v>1513</v>
      </c>
      <c r="P1338">
        <f>IF(Tabel1[[#This Row],[Beschikte productie per jaar '[MWh']]]&gt;14.25,1,0)</f>
        <v>1</v>
      </c>
      <c r="Q1338" s="2" t="str">
        <f>VLOOKUP(Tabel1[[#This Row],[Plaats lokatie]],stadgem,4,0)</f>
        <v>Coevorden</v>
      </c>
    </row>
    <row r="1339" spans="1:17" x14ac:dyDescent="0.25">
      <c r="A1339" t="s">
        <v>3212</v>
      </c>
      <c r="B1339" t="s">
        <v>3438</v>
      </c>
      <c r="C1339" t="s">
        <v>371</v>
      </c>
      <c r="D1339" t="s">
        <v>3214</v>
      </c>
      <c r="E1339" t="s">
        <v>3439</v>
      </c>
      <c r="F1339" t="s">
        <v>3440</v>
      </c>
      <c r="G1339" t="s">
        <v>2370</v>
      </c>
      <c r="H1339" t="s">
        <v>568</v>
      </c>
      <c r="I1339" t="s">
        <v>376</v>
      </c>
      <c r="J1339" s="33">
        <v>0.06</v>
      </c>
      <c r="K1339" s="33">
        <v>57</v>
      </c>
      <c r="L1339">
        <v>15</v>
      </c>
      <c r="M1339">
        <v>32490</v>
      </c>
      <c r="N1339" t="s">
        <v>1294</v>
      </c>
      <c r="O1339" t="s">
        <v>1513</v>
      </c>
      <c r="P1339">
        <f>IF(Tabel1[[#This Row],[Beschikte productie per jaar '[MWh']]]&gt;14.25,1,0)</f>
        <v>1</v>
      </c>
      <c r="Q1339" s="2" t="str">
        <f>VLOOKUP(Tabel1[[#This Row],[Plaats lokatie]],stadgem,4,0)</f>
        <v>Tynaarlo</v>
      </c>
    </row>
    <row r="1340" spans="1:17" hidden="1" x14ac:dyDescent="0.25">
      <c r="A1340" t="s">
        <v>3212</v>
      </c>
      <c r="B1340" t="s">
        <v>3441</v>
      </c>
      <c r="C1340" t="s">
        <v>371</v>
      </c>
      <c r="D1340" t="s">
        <v>3214</v>
      </c>
      <c r="E1340" t="s">
        <v>3442</v>
      </c>
      <c r="F1340" t="s">
        <v>3443</v>
      </c>
      <c r="G1340" t="s">
        <v>3444</v>
      </c>
      <c r="H1340" t="s">
        <v>410</v>
      </c>
      <c r="I1340" t="s">
        <v>376</v>
      </c>
      <c r="J1340" s="33">
        <v>0.152</v>
      </c>
      <c r="K1340" s="33">
        <v>144.4</v>
      </c>
      <c r="L1340">
        <v>15</v>
      </c>
      <c r="M1340">
        <v>88806</v>
      </c>
      <c r="N1340" t="s">
        <v>1294</v>
      </c>
      <c r="O1340" t="s">
        <v>1513</v>
      </c>
      <c r="P1340">
        <f>IF(Tabel1[[#This Row],[Beschikte productie per jaar '[MWh']]]&gt;14.25,1,0)</f>
        <v>1</v>
      </c>
      <c r="Q1340" s="2" t="str">
        <f>VLOOKUP(Tabel1[[#This Row],[Plaats lokatie]],stadgem,4,0)</f>
        <v>Noordenveld</v>
      </c>
    </row>
    <row r="1341" spans="1:17" hidden="1" x14ac:dyDescent="0.25">
      <c r="A1341" t="s">
        <v>3212</v>
      </c>
      <c r="B1341" t="s">
        <v>3445</v>
      </c>
      <c r="C1341" t="s">
        <v>371</v>
      </c>
      <c r="D1341" t="s">
        <v>3214</v>
      </c>
      <c r="E1341" t="s">
        <v>373</v>
      </c>
      <c r="F1341" t="s">
        <v>373</v>
      </c>
      <c r="G1341" t="s">
        <v>576</v>
      </c>
      <c r="H1341" t="s">
        <v>577</v>
      </c>
      <c r="I1341" t="s">
        <v>376</v>
      </c>
      <c r="J1341" s="33">
        <v>0.125</v>
      </c>
      <c r="K1341" s="33">
        <v>118.56</v>
      </c>
      <c r="L1341">
        <v>15</v>
      </c>
      <c r="M1341">
        <v>72915</v>
      </c>
      <c r="N1341" t="s">
        <v>1294</v>
      </c>
      <c r="O1341" t="s">
        <v>1513</v>
      </c>
      <c r="P1341">
        <f>IF(Tabel1[[#This Row],[Beschikte productie per jaar '[MWh']]]&gt;14.25,1,0)</f>
        <v>1</v>
      </c>
      <c r="Q1341" s="2" t="str">
        <f>VLOOKUP(Tabel1[[#This Row],[Plaats lokatie]],stadgem,4,0)</f>
        <v>Noordenveld</v>
      </c>
    </row>
    <row r="1342" spans="1:17" hidden="1" x14ac:dyDescent="0.25">
      <c r="A1342" t="s">
        <v>3212</v>
      </c>
      <c r="B1342" t="s">
        <v>3446</v>
      </c>
      <c r="C1342" t="s">
        <v>371</v>
      </c>
      <c r="D1342" t="s">
        <v>3214</v>
      </c>
      <c r="E1342" t="s">
        <v>3447</v>
      </c>
      <c r="F1342" t="s">
        <v>3448</v>
      </c>
      <c r="G1342" t="s">
        <v>3449</v>
      </c>
      <c r="H1342" t="s">
        <v>469</v>
      </c>
      <c r="I1342" t="s">
        <v>376</v>
      </c>
      <c r="J1342" s="33">
        <v>0.44600000000000001</v>
      </c>
      <c r="K1342" s="33">
        <v>423.7</v>
      </c>
      <c r="L1342">
        <v>15</v>
      </c>
      <c r="M1342">
        <v>247865</v>
      </c>
      <c r="N1342" t="s">
        <v>1294</v>
      </c>
      <c r="O1342" t="s">
        <v>1513</v>
      </c>
      <c r="P1342">
        <f>IF(Tabel1[[#This Row],[Beschikte productie per jaar '[MWh']]]&gt;14.25,1,0)</f>
        <v>1</v>
      </c>
      <c r="Q1342" s="2" t="str">
        <f>VLOOKUP(Tabel1[[#This Row],[Plaats lokatie]],stadgem,4,0)</f>
        <v>Coevorden</v>
      </c>
    </row>
    <row r="1343" spans="1:17" x14ac:dyDescent="0.25">
      <c r="A1343" t="s">
        <v>3212</v>
      </c>
      <c r="B1343" t="s">
        <v>3450</v>
      </c>
      <c r="C1343" t="s">
        <v>371</v>
      </c>
      <c r="D1343" t="s">
        <v>3214</v>
      </c>
      <c r="E1343" t="s">
        <v>3451</v>
      </c>
      <c r="F1343" t="s">
        <v>3452</v>
      </c>
      <c r="G1343" t="s">
        <v>3453</v>
      </c>
      <c r="H1343" t="s">
        <v>791</v>
      </c>
      <c r="I1343" t="s">
        <v>376</v>
      </c>
      <c r="J1343" s="33">
        <v>0.27</v>
      </c>
      <c r="K1343" s="33">
        <v>256.5</v>
      </c>
      <c r="L1343">
        <v>15</v>
      </c>
      <c r="M1343">
        <v>196223</v>
      </c>
      <c r="N1343" t="s">
        <v>1294</v>
      </c>
      <c r="O1343" t="s">
        <v>1513</v>
      </c>
      <c r="P1343">
        <f>IF(Tabel1[[#This Row],[Beschikte productie per jaar '[MWh']]]&gt;14.25,1,0)</f>
        <v>1</v>
      </c>
      <c r="Q1343" s="2" t="str">
        <f>VLOOKUP(Tabel1[[#This Row],[Plaats lokatie]],stadgem,4,0)</f>
        <v>Tynaarlo</v>
      </c>
    </row>
    <row r="1344" spans="1:17" hidden="1" x14ac:dyDescent="0.25">
      <c r="A1344" t="s">
        <v>3212</v>
      </c>
      <c r="B1344" t="s">
        <v>3454</v>
      </c>
      <c r="C1344" t="s">
        <v>371</v>
      </c>
      <c r="D1344" t="s">
        <v>3214</v>
      </c>
      <c r="E1344" t="s">
        <v>3455</v>
      </c>
      <c r="F1344" t="s">
        <v>3456</v>
      </c>
      <c r="G1344" t="s">
        <v>3457</v>
      </c>
      <c r="H1344" t="s">
        <v>401</v>
      </c>
      <c r="I1344" t="s">
        <v>376</v>
      </c>
      <c r="J1344" s="33">
        <v>7.4999999999999997E-2</v>
      </c>
      <c r="K1344" s="33">
        <v>71.25</v>
      </c>
      <c r="L1344">
        <v>15</v>
      </c>
      <c r="M1344">
        <v>54507</v>
      </c>
      <c r="N1344" t="s">
        <v>1294</v>
      </c>
      <c r="O1344" t="s">
        <v>1513</v>
      </c>
      <c r="P1344">
        <f>IF(Tabel1[[#This Row],[Beschikte productie per jaar '[MWh']]]&gt;14.25,1,0)</f>
        <v>1</v>
      </c>
      <c r="Q1344" s="2" t="str">
        <f>VLOOKUP(Tabel1[[#This Row],[Plaats lokatie]],stadgem,4,0)</f>
        <v>Assen</v>
      </c>
    </row>
    <row r="1345" spans="1:17" hidden="1" x14ac:dyDescent="0.25">
      <c r="A1345" t="s">
        <v>3212</v>
      </c>
      <c r="B1345" t="s">
        <v>3458</v>
      </c>
      <c r="C1345" t="s">
        <v>1139</v>
      </c>
      <c r="D1345" t="s">
        <v>3459</v>
      </c>
      <c r="E1345" t="s">
        <v>373</v>
      </c>
      <c r="F1345" t="s">
        <v>373</v>
      </c>
      <c r="G1345" t="s">
        <v>484</v>
      </c>
      <c r="H1345" t="s">
        <v>485</v>
      </c>
      <c r="I1345" t="s">
        <v>376</v>
      </c>
      <c r="J1345" s="33">
        <v>1.4999999999999999E-2</v>
      </c>
      <c r="K1345" s="33">
        <v>29.2</v>
      </c>
      <c r="L1345">
        <v>15</v>
      </c>
      <c r="M1345">
        <v>8322</v>
      </c>
      <c r="N1345" t="s">
        <v>565</v>
      </c>
      <c r="O1345" t="s">
        <v>1513</v>
      </c>
      <c r="P1345">
        <f>IF(Tabel1[[#This Row],[Beschikte productie per jaar '[MWh']]]&gt;14.25,1,0)</f>
        <v>1</v>
      </c>
      <c r="Q1345" s="2" t="str">
        <f>VLOOKUP(Tabel1[[#This Row],[Plaats lokatie]],stadgem,4,0)</f>
        <v>De Wolden</v>
      </c>
    </row>
    <row r="1346" spans="1:17" hidden="1" x14ac:dyDescent="0.25">
      <c r="A1346" t="s">
        <v>3212</v>
      </c>
      <c r="B1346" t="s">
        <v>3460</v>
      </c>
      <c r="C1346" t="s">
        <v>3461</v>
      </c>
      <c r="D1346" t="s">
        <v>3462</v>
      </c>
      <c r="E1346" t="s">
        <v>3463</v>
      </c>
      <c r="F1346" t="s">
        <v>3464</v>
      </c>
      <c r="G1346" t="s">
        <v>1500</v>
      </c>
      <c r="H1346" t="s">
        <v>389</v>
      </c>
      <c r="I1346" t="s">
        <v>376</v>
      </c>
      <c r="J1346" s="33">
        <v>12.81</v>
      </c>
      <c r="K1346" s="33">
        <v>76860</v>
      </c>
      <c r="L1346">
        <v>15</v>
      </c>
      <c r="M1346">
        <v>31128300</v>
      </c>
      <c r="N1346" t="s">
        <v>565</v>
      </c>
      <c r="O1346" t="s">
        <v>1513</v>
      </c>
      <c r="P1346">
        <f>IF(Tabel1[[#This Row],[Beschikte productie per jaar '[MWh']]]&gt;14.25,1,0)</f>
        <v>1</v>
      </c>
      <c r="Q1346" s="2" t="str">
        <f>VLOOKUP(Tabel1[[#This Row],[Plaats lokatie]],stadgem,4,0)</f>
        <v>Emmen</v>
      </c>
    </row>
    <row r="1347" spans="1:17" hidden="1" x14ac:dyDescent="0.25">
      <c r="A1347" t="s">
        <v>3212</v>
      </c>
      <c r="B1347" t="s">
        <v>3465</v>
      </c>
      <c r="C1347" t="s">
        <v>371</v>
      </c>
      <c r="D1347" t="s">
        <v>3214</v>
      </c>
      <c r="E1347" t="s">
        <v>3403</v>
      </c>
      <c r="F1347" t="s">
        <v>3466</v>
      </c>
      <c r="G1347" t="s">
        <v>3405</v>
      </c>
      <c r="H1347" t="s">
        <v>401</v>
      </c>
      <c r="I1347" t="s">
        <v>376</v>
      </c>
      <c r="J1347" s="33">
        <v>0.13200000000000001</v>
      </c>
      <c r="K1347" s="33">
        <v>125.4</v>
      </c>
      <c r="L1347">
        <v>15</v>
      </c>
      <c r="M1347">
        <v>94050</v>
      </c>
      <c r="N1347" t="s">
        <v>1294</v>
      </c>
      <c r="O1347" t="s">
        <v>1513</v>
      </c>
      <c r="P1347">
        <f>IF(Tabel1[[#This Row],[Beschikte productie per jaar '[MWh']]]&gt;14.25,1,0)</f>
        <v>1</v>
      </c>
      <c r="Q1347" s="2" t="str">
        <f>VLOOKUP(Tabel1[[#This Row],[Plaats lokatie]],stadgem,4,0)</f>
        <v>Assen</v>
      </c>
    </row>
    <row r="1348" spans="1:17" hidden="1" x14ac:dyDescent="0.25">
      <c r="A1348" t="s">
        <v>3212</v>
      </c>
      <c r="B1348" t="s">
        <v>3467</v>
      </c>
      <c r="C1348" t="s">
        <v>371</v>
      </c>
      <c r="D1348" t="s">
        <v>3214</v>
      </c>
      <c r="E1348" t="s">
        <v>3403</v>
      </c>
      <c r="F1348" t="s">
        <v>3468</v>
      </c>
      <c r="G1348" t="s">
        <v>3469</v>
      </c>
      <c r="H1348" t="s">
        <v>3470</v>
      </c>
      <c r="I1348" t="s">
        <v>376</v>
      </c>
      <c r="J1348" s="33">
        <v>0.30499999999999999</v>
      </c>
      <c r="K1348" s="33">
        <v>289.67399999999998</v>
      </c>
      <c r="L1348">
        <v>15</v>
      </c>
      <c r="M1348">
        <v>217256</v>
      </c>
      <c r="N1348" t="s">
        <v>1294</v>
      </c>
      <c r="O1348" t="s">
        <v>1513</v>
      </c>
      <c r="P1348">
        <f>IF(Tabel1[[#This Row],[Beschikte productie per jaar '[MWh']]]&gt;14.25,1,0)</f>
        <v>1</v>
      </c>
      <c r="Q1348" s="2" t="str">
        <f>VLOOKUP(Tabel1[[#This Row],[Plaats lokatie]],stadgem,4,0)</f>
        <v>Aa en Hunze</v>
      </c>
    </row>
    <row r="1349" spans="1:17" hidden="1" x14ac:dyDescent="0.25">
      <c r="A1349" t="s">
        <v>3212</v>
      </c>
      <c r="B1349" t="s">
        <v>3471</v>
      </c>
      <c r="C1349" t="s">
        <v>371</v>
      </c>
      <c r="D1349" t="s">
        <v>3214</v>
      </c>
      <c r="E1349" t="s">
        <v>3472</v>
      </c>
      <c r="F1349" t="s">
        <v>3473</v>
      </c>
      <c r="G1349" t="s">
        <v>3474</v>
      </c>
      <c r="H1349" t="s">
        <v>586</v>
      </c>
      <c r="I1349" t="s">
        <v>376</v>
      </c>
      <c r="J1349" s="33">
        <v>0.2</v>
      </c>
      <c r="K1349" s="33">
        <v>190</v>
      </c>
      <c r="L1349">
        <v>15</v>
      </c>
      <c r="M1349">
        <v>145350</v>
      </c>
      <c r="N1349" t="s">
        <v>1294</v>
      </c>
      <c r="O1349" t="s">
        <v>1513</v>
      </c>
      <c r="P1349">
        <f>IF(Tabel1[[#This Row],[Beschikte productie per jaar '[MWh']]]&gt;14.25,1,0)</f>
        <v>1</v>
      </c>
      <c r="Q1349" s="2" t="str">
        <f>VLOOKUP(Tabel1[[#This Row],[Plaats lokatie]],stadgem,4,0)</f>
        <v>De Wolden</v>
      </c>
    </row>
    <row r="1350" spans="1:17" hidden="1" x14ac:dyDescent="0.25">
      <c r="A1350" t="s">
        <v>3212</v>
      </c>
      <c r="B1350" t="s">
        <v>3475</v>
      </c>
      <c r="C1350" t="s">
        <v>371</v>
      </c>
      <c r="D1350" t="s">
        <v>3214</v>
      </c>
      <c r="E1350" t="s">
        <v>373</v>
      </c>
      <c r="F1350" t="s">
        <v>373</v>
      </c>
      <c r="G1350" t="s">
        <v>2117</v>
      </c>
      <c r="H1350" t="s">
        <v>2118</v>
      </c>
      <c r="I1350" t="s">
        <v>376</v>
      </c>
      <c r="J1350" s="33">
        <v>0.26</v>
      </c>
      <c r="K1350" s="33">
        <v>247</v>
      </c>
      <c r="L1350">
        <v>15</v>
      </c>
      <c r="M1350">
        <v>185250</v>
      </c>
      <c r="N1350" t="s">
        <v>1294</v>
      </c>
      <c r="O1350" t="s">
        <v>1513</v>
      </c>
      <c r="P1350">
        <f>IF(Tabel1[[#This Row],[Beschikte productie per jaar '[MWh']]]&gt;14.25,1,0)</f>
        <v>1</v>
      </c>
      <c r="Q1350" s="2" t="str">
        <f>VLOOKUP(Tabel1[[#This Row],[Plaats lokatie]],stadgem,4,0)</f>
        <v>Assen</v>
      </c>
    </row>
    <row r="1351" spans="1:17" hidden="1" x14ac:dyDescent="0.25">
      <c r="A1351" t="s">
        <v>3212</v>
      </c>
      <c r="B1351" t="s">
        <v>3476</v>
      </c>
      <c r="C1351" t="s">
        <v>371</v>
      </c>
      <c r="D1351" t="s">
        <v>3214</v>
      </c>
      <c r="E1351" t="s">
        <v>373</v>
      </c>
      <c r="F1351" t="s">
        <v>373</v>
      </c>
      <c r="G1351" t="s">
        <v>3477</v>
      </c>
      <c r="H1351" t="s">
        <v>3368</v>
      </c>
      <c r="I1351" t="s">
        <v>376</v>
      </c>
      <c r="J1351" s="33">
        <v>0.13100000000000001</v>
      </c>
      <c r="K1351" s="33">
        <v>124.84400000000001</v>
      </c>
      <c r="L1351">
        <v>15</v>
      </c>
      <c r="M1351">
        <v>76780</v>
      </c>
      <c r="N1351" t="s">
        <v>1294</v>
      </c>
      <c r="O1351" t="s">
        <v>1513</v>
      </c>
      <c r="P1351">
        <f>IF(Tabel1[[#This Row],[Beschikte productie per jaar '[MWh']]]&gt;14.25,1,0)</f>
        <v>1</v>
      </c>
      <c r="Q1351" s="2" t="str">
        <f>VLOOKUP(Tabel1[[#This Row],[Plaats lokatie]],stadgem,4,0)</f>
        <v>Coevorden</v>
      </c>
    </row>
    <row r="1352" spans="1:17" hidden="1" x14ac:dyDescent="0.25">
      <c r="A1352" t="s">
        <v>3212</v>
      </c>
      <c r="B1352" t="s">
        <v>3478</v>
      </c>
      <c r="C1352" t="s">
        <v>371</v>
      </c>
      <c r="D1352" t="s">
        <v>3214</v>
      </c>
      <c r="E1352" t="s">
        <v>3479</v>
      </c>
      <c r="F1352" t="s">
        <v>3480</v>
      </c>
      <c r="G1352" t="s">
        <v>3481</v>
      </c>
      <c r="H1352" t="s">
        <v>577</v>
      </c>
      <c r="I1352" t="s">
        <v>376</v>
      </c>
      <c r="J1352" s="33">
        <v>0.3</v>
      </c>
      <c r="K1352" s="33">
        <v>285</v>
      </c>
      <c r="L1352">
        <v>15</v>
      </c>
      <c r="M1352">
        <v>175275</v>
      </c>
      <c r="N1352" t="s">
        <v>1294</v>
      </c>
      <c r="O1352" t="s">
        <v>1513</v>
      </c>
      <c r="P1352">
        <f>IF(Tabel1[[#This Row],[Beschikte productie per jaar '[MWh']]]&gt;14.25,1,0)</f>
        <v>1</v>
      </c>
      <c r="Q1352" s="2" t="str">
        <f>VLOOKUP(Tabel1[[#This Row],[Plaats lokatie]],stadgem,4,0)</f>
        <v>Noordenveld</v>
      </c>
    </row>
    <row r="1353" spans="1:17" hidden="1" x14ac:dyDescent="0.25">
      <c r="A1353" t="s">
        <v>3212</v>
      </c>
      <c r="B1353" t="s">
        <v>3482</v>
      </c>
      <c r="C1353" t="s">
        <v>371</v>
      </c>
      <c r="D1353" t="s">
        <v>3214</v>
      </c>
      <c r="E1353" t="s">
        <v>3215</v>
      </c>
      <c r="F1353" t="s">
        <v>3483</v>
      </c>
      <c r="G1353" t="s">
        <v>3484</v>
      </c>
      <c r="H1353" t="s">
        <v>407</v>
      </c>
      <c r="I1353" t="s">
        <v>376</v>
      </c>
      <c r="J1353" s="33">
        <v>0.152</v>
      </c>
      <c r="K1353" s="33">
        <v>144.351</v>
      </c>
      <c r="L1353">
        <v>15</v>
      </c>
      <c r="M1353">
        <v>88776</v>
      </c>
      <c r="N1353" t="s">
        <v>1294</v>
      </c>
      <c r="O1353" t="s">
        <v>1513</v>
      </c>
      <c r="P1353">
        <f>IF(Tabel1[[#This Row],[Beschikte productie per jaar '[MWh']]]&gt;14.25,1,0)</f>
        <v>1</v>
      </c>
      <c r="Q1353" s="2" t="str">
        <f>VLOOKUP(Tabel1[[#This Row],[Plaats lokatie]],stadgem,4,0)</f>
        <v>Noordenveld</v>
      </c>
    </row>
    <row r="1354" spans="1:17" hidden="1" x14ac:dyDescent="0.25">
      <c r="A1354" t="s">
        <v>3212</v>
      </c>
      <c r="B1354" t="s">
        <v>3485</v>
      </c>
      <c r="C1354" t="s">
        <v>371</v>
      </c>
      <c r="D1354" t="s">
        <v>3234</v>
      </c>
      <c r="E1354" t="s">
        <v>3486</v>
      </c>
      <c r="F1354" t="s">
        <v>3487</v>
      </c>
      <c r="G1354" t="s">
        <v>3488</v>
      </c>
      <c r="H1354" t="s">
        <v>401</v>
      </c>
      <c r="I1354" t="s">
        <v>376</v>
      </c>
      <c r="J1354" s="33">
        <v>1.423</v>
      </c>
      <c r="K1354" s="33">
        <v>1351.85</v>
      </c>
      <c r="L1354">
        <v>15</v>
      </c>
      <c r="M1354">
        <v>831388</v>
      </c>
      <c r="N1354" t="s">
        <v>1294</v>
      </c>
      <c r="O1354" t="s">
        <v>1513</v>
      </c>
      <c r="P1354">
        <f>IF(Tabel1[[#This Row],[Beschikte productie per jaar '[MWh']]]&gt;14.25,1,0)</f>
        <v>1</v>
      </c>
      <c r="Q1354" s="2" t="str">
        <f>VLOOKUP(Tabel1[[#This Row],[Plaats lokatie]],stadgem,4,0)</f>
        <v>Assen</v>
      </c>
    </row>
    <row r="1355" spans="1:17" hidden="1" x14ac:dyDescent="0.25">
      <c r="A1355" t="s">
        <v>3212</v>
      </c>
      <c r="B1355" t="s">
        <v>3489</v>
      </c>
      <c r="C1355" t="s">
        <v>371</v>
      </c>
      <c r="D1355" t="s">
        <v>3214</v>
      </c>
      <c r="E1355" t="s">
        <v>3490</v>
      </c>
      <c r="F1355" t="s">
        <v>3491</v>
      </c>
      <c r="G1355" t="s">
        <v>2919</v>
      </c>
      <c r="H1355" t="s">
        <v>401</v>
      </c>
      <c r="I1355" t="s">
        <v>376</v>
      </c>
      <c r="J1355" s="33">
        <v>0.19900000000000001</v>
      </c>
      <c r="K1355" s="33">
        <v>189.05</v>
      </c>
      <c r="L1355">
        <v>15</v>
      </c>
      <c r="M1355">
        <v>144624</v>
      </c>
      <c r="N1355" t="s">
        <v>1294</v>
      </c>
      <c r="O1355" t="s">
        <v>1513</v>
      </c>
      <c r="P1355">
        <f>IF(Tabel1[[#This Row],[Beschikte productie per jaar '[MWh']]]&gt;14.25,1,0)</f>
        <v>1</v>
      </c>
      <c r="Q1355" s="2" t="str">
        <f>VLOOKUP(Tabel1[[#This Row],[Plaats lokatie]],stadgem,4,0)</f>
        <v>Assen</v>
      </c>
    </row>
    <row r="1356" spans="1:17" hidden="1" x14ac:dyDescent="0.25">
      <c r="A1356" t="s">
        <v>3212</v>
      </c>
      <c r="B1356" t="s">
        <v>3492</v>
      </c>
      <c r="C1356" t="s">
        <v>371</v>
      </c>
      <c r="D1356" t="s">
        <v>3214</v>
      </c>
      <c r="E1356" t="s">
        <v>373</v>
      </c>
      <c r="F1356" t="s">
        <v>373</v>
      </c>
      <c r="G1356" t="s">
        <v>981</v>
      </c>
      <c r="H1356" t="s">
        <v>401</v>
      </c>
      <c r="I1356" t="s">
        <v>376</v>
      </c>
      <c r="J1356" s="33">
        <v>3.7999999999999999E-2</v>
      </c>
      <c r="K1356" s="33">
        <v>36.556000000000004</v>
      </c>
      <c r="L1356">
        <v>15</v>
      </c>
      <c r="M1356">
        <v>16999</v>
      </c>
      <c r="N1356" t="s">
        <v>1294</v>
      </c>
      <c r="O1356" t="s">
        <v>1513</v>
      </c>
      <c r="P1356">
        <f>IF(Tabel1[[#This Row],[Beschikte productie per jaar '[MWh']]]&gt;14.25,1,0)</f>
        <v>1</v>
      </c>
      <c r="Q1356" s="2" t="str">
        <f>VLOOKUP(Tabel1[[#This Row],[Plaats lokatie]],stadgem,4,0)</f>
        <v>Assen</v>
      </c>
    </row>
    <row r="1357" spans="1:17" hidden="1" x14ac:dyDescent="0.25">
      <c r="A1357" t="s">
        <v>3212</v>
      </c>
      <c r="B1357" t="s">
        <v>3493</v>
      </c>
      <c r="C1357" t="s">
        <v>371</v>
      </c>
      <c r="D1357" t="s">
        <v>3234</v>
      </c>
      <c r="E1357" t="s">
        <v>3494</v>
      </c>
      <c r="F1357" t="s">
        <v>3495</v>
      </c>
      <c r="G1357" t="s">
        <v>3496</v>
      </c>
      <c r="H1357" t="s">
        <v>577</v>
      </c>
      <c r="I1357" t="s">
        <v>376</v>
      </c>
      <c r="J1357" s="33">
        <v>2.1389999999999998</v>
      </c>
      <c r="K1357" s="33">
        <v>2031.8220000000001</v>
      </c>
      <c r="L1357">
        <v>15</v>
      </c>
      <c r="M1357">
        <v>1036230</v>
      </c>
      <c r="N1357" t="s">
        <v>1294</v>
      </c>
      <c r="O1357" t="s">
        <v>1513</v>
      </c>
      <c r="P1357">
        <f>IF(Tabel1[[#This Row],[Beschikte productie per jaar '[MWh']]]&gt;14.25,1,0)</f>
        <v>1</v>
      </c>
      <c r="Q1357" s="2" t="str">
        <f>VLOOKUP(Tabel1[[#This Row],[Plaats lokatie]],stadgem,4,0)</f>
        <v>Noordenveld</v>
      </c>
    </row>
    <row r="1358" spans="1:17" hidden="1" x14ac:dyDescent="0.25">
      <c r="A1358" t="s">
        <v>3212</v>
      </c>
      <c r="B1358" t="s">
        <v>3497</v>
      </c>
      <c r="C1358" t="s">
        <v>371</v>
      </c>
      <c r="D1358" t="s">
        <v>3214</v>
      </c>
      <c r="E1358" t="s">
        <v>3403</v>
      </c>
      <c r="F1358" t="s">
        <v>3498</v>
      </c>
      <c r="G1358" t="s">
        <v>3405</v>
      </c>
      <c r="H1358" t="s">
        <v>401</v>
      </c>
      <c r="I1358" t="s">
        <v>376</v>
      </c>
      <c r="J1358" s="33">
        <v>4.2999999999999997E-2</v>
      </c>
      <c r="K1358" s="33">
        <v>40.85</v>
      </c>
      <c r="L1358">
        <v>15</v>
      </c>
      <c r="M1358">
        <v>30638</v>
      </c>
      <c r="N1358" t="s">
        <v>1294</v>
      </c>
      <c r="O1358" t="s">
        <v>1513</v>
      </c>
      <c r="P1358">
        <f>IF(Tabel1[[#This Row],[Beschikte productie per jaar '[MWh']]]&gt;14.25,1,0)</f>
        <v>1</v>
      </c>
      <c r="Q1358" s="2" t="str">
        <f>VLOOKUP(Tabel1[[#This Row],[Plaats lokatie]],stadgem,4,0)</f>
        <v>Assen</v>
      </c>
    </row>
    <row r="1359" spans="1:17" hidden="1" x14ac:dyDescent="0.25">
      <c r="A1359" t="s">
        <v>3212</v>
      </c>
      <c r="B1359" t="s">
        <v>3499</v>
      </c>
      <c r="C1359" t="s">
        <v>371</v>
      </c>
      <c r="D1359" t="s">
        <v>3214</v>
      </c>
      <c r="E1359" t="s">
        <v>3403</v>
      </c>
      <c r="F1359" t="s">
        <v>3500</v>
      </c>
      <c r="G1359" t="s">
        <v>3405</v>
      </c>
      <c r="H1359" t="s">
        <v>401</v>
      </c>
      <c r="I1359" t="s">
        <v>376</v>
      </c>
      <c r="J1359" s="33">
        <v>0.13900000000000001</v>
      </c>
      <c r="K1359" s="33">
        <v>132.05000000000001</v>
      </c>
      <c r="L1359">
        <v>15</v>
      </c>
      <c r="M1359">
        <v>99038</v>
      </c>
      <c r="N1359" t="s">
        <v>1294</v>
      </c>
      <c r="O1359" t="s">
        <v>1513</v>
      </c>
      <c r="P1359">
        <f>IF(Tabel1[[#This Row],[Beschikte productie per jaar '[MWh']]]&gt;14.25,1,0)</f>
        <v>1</v>
      </c>
      <c r="Q1359" s="2" t="str">
        <f>VLOOKUP(Tabel1[[#This Row],[Plaats lokatie]],stadgem,4,0)</f>
        <v>Assen</v>
      </c>
    </row>
    <row r="1360" spans="1:17" hidden="1" x14ac:dyDescent="0.25">
      <c r="A1360" t="s">
        <v>3212</v>
      </c>
      <c r="B1360" t="s">
        <v>3501</v>
      </c>
      <c r="C1360" t="s">
        <v>371</v>
      </c>
      <c r="D1360" t="s">
        <v>3214</v>
      </c>
      <c r="E1360" t="s">
        <v>3502</v>
      </c>
      <c r="F1360" t="s">
        <v>3503</v>
      </c>
      <c r="G1360" t="s">
        <v>1242</v>
      </c>
      <c r="H1360" t="s">
        <v>469</v>
      </c>
      <c r="I1360" t="s">
        <v>376</v>
      </c>
      <c r="J1360" s="33">
        <v>0.499</v>
      </c>
      <c r="K1360" s="33">
        <v>474.05</v>
      </c>
      <c r="L1360">
        <v>15</v>
      </c>
      <c r="M1360">
        <v>291541</v>
      </c>
      <c r="N1360" t="s">
        <v>1294</v>
      </c>
      <c r="O1360" t="s">
        <v>1513</v>
      </c>
      <c r="P1360">
        <f>IF(Tabel1[[#This Row],[Beschikte productie per jaar '[MWh']]]&gt;14.25,1,0)</f>
        <v>1</v>
      </c>
      <c r="Q1360" s="2" t="str">
        <f>VLOOKUP(Tabel1[[#This Row],[Plaats lokatie]],stadgem,4,0)</f>
        <v>Coevorden</v>
      </c>
    </row>
    <row r="1361" spans="1:17" x14ac:dyDescent="0.25">
      <c r="A1361" t="s">
        <v>3212</v>
      </c>
      <c r="B1361" t="s">
        <v>3504</v>
      </c>
      <c r="C1361" t="s">
        <v>371</v>
      </c>
      <c r="D1361" t="s">
        <v>3214</v>
      </c>
      <c r="E1361" t="s">
        <v>373</v>
      </c>
      <c r="F1361" t="s">
        <v>373</v>
      </c>
      <c r="G1361" t="s">
        <v>790</v>
      </c>
      <c r="H1361" t="s">
        <v>791</v>
      </c>
      <c r="I1361" t="s">
        <v>376</v>
      </c>
      <c r="J1361" s="33">
        <v>0.25</v>
      </c>
      <c r="K1361" s="33">
        <v>237.5</v>
      </c>
      <c r="L1361">
        <v>15</v>
      </c>
      <c r="M1361">
        <v>174563</v>
      </c>
      <c r="N1361" t="s">
        <v>1294</v>
      </c>
      <c r="O1361" t="s">
        <v>1513</v>
      </c>
      <c r="P1361">
        <f>IF(Tabel1[[#This Row],[Beschikte productie per jaar '[MWh']]]&gt;14.25,1,0)</f>
        <v>1</v>
      </c>
      <c r="Q1361" s="2" t="str">
        <f>VLOOKUP(Tabel1[[#This Row],[Plaats lokatie]],stadgem,4,0)</f>
        <v>Tynaarlo</v>
      </c>
    </row>
    <row r="1362" spans="1:17" x14ac:dyDescent="0.25">
      <c r="A1362" t="s">
        <v>3212</v>
      </c>
      <c r="B1362" t="s">
        <v>3505</v>
      </c>
      <c r="C1362" t="s">
        <v>371</v>
      </c>
      <c r="D1362" t="s">
        <v>3214</v>
      </c>
      <c r="E1362" t="s">
        <v>373</v>
      </c>
      <c r="F1362" t="s">
        <v>373</v>
      </c>
      <c r="G1362" t="s">
        <v>3506</v>
      </c>
      <c r="H1362" t="s">
        <v>3507</v>
      </c>
      <c r="I1362" t="s">
        <v>376</v>
      </c>
      <c r="J1362" s="33">
        <v>0.17</v>
      </c>
      <c r="K1362" s="33">
        <v>161.5</v>
      </c>
      <c r="L1362">
        <v>15</v>
      </c>
      <c r="M1362">
        <v>121125</v>
      </c>
      <c r="N1362" t="s">
        <v>1294</v>
      </c>
      <c r="O1362" t="s">
        <v>1513</v>
      </c>
      <c r="P1362">
        <f>IF(Tabel1[[#This Row],[Beschikte productie per jaar '[MWh']]]&gt;14.25,1,0)</f>
        <v>1</v>
      </c>
      <c r="Q1362" s="2" t="str">
        <f>VLOOKUP(Tabel1[[#This Row],[Plaats lokatie]],stadgem,4,0)</f>
        <v>Tynaarlo</v>
      </c>
    </row>
    <row r="1363" spans="1:17" hidden="1" x14ac:dyDescent="0.25">
      <c r="A1363" t="s">
        <v>3212</v>
      </c>
      <c r="B1363" t="s">
        <v>3508</v>
      </c>
      <c r="C1363" t="s">
        <v>371</v>
      </c>
      <c r="D1363" t="s">
        <v>3214</v>
      </c>
      <c r="E1363" t="s">
        <v>1525</v>
      </c>
      <c r="F1363" t="s">
        <v>3509</v>
      </c>
      <c r="G1363" t="s">
        <v>2331</v>
      </c>
      <c r="H1363" t="s">
        <v>577</v>
      </c>
      <c r="I1363" t="s">
        <v>376</v>
      </c>
      <c r="J1363" s="33">
        <v>0.79</v>
      </c>
      <c r="K1363" s="33">
        <v>750.5</v>
      </c>
      <c r="L1363">
        <v>15</v>
      </c>
      <c r="M1363">
        <v>630420</v>
      </c>
      <c r="N1363" t="s">
        <v>1294</v>
      </c>
      <c r="O1363" t="s">
        <v>1513</v>
      </c>
      <c r="P1363">
        <f>IF(Tabel1[[#This Row],[Beschikte productie per jaar '[MWh']]]&gt;14.25,1,0)</f>
        <v>1</v>
      </c>
      <c r="Q1363" s="2" t="str">
        <f>VLOOKUP(Tabel1[[#This Row],[Plaats lokatie]],stadgem,4,0)</f>
        <v>Noordenveld</v>
      </c>
    </row>
    <row r="1364" spans="1:17" x14ac:dyDescent="0.25">
      <c r="A1364" t="s">
        <v>3212</v>
      </c>
      <c r="B1364" t="s">
        <v>3510</v>
      </c>
      <c r="C1364" t="s">
        <v>371</v>
      </c>
      <c r="D1364" t="s">
        <v>3214</v>
      </c>
      <c r="E1364" t="s">
        <v>373</v>
      </c>
      <c r="F1364" t="s">
        <v>373</v>
      </c>
      <c r="G1364" t="s">
        <v>418</v>
      </c>
      <c r="H1364" t="s">
        <v>419</v>
      </c>
      <c r="I1364" t="s">
        <v>376</v>
      </c>
      <c r="J1364" s="33">
        <v>0.23499999999999999</v>
      </c>
      <c r="K1364" s="33">
        <v>223.25</v>
      </c>
      <c r="L1364">
        <v>15</v>
      </c>
      <c r="M1364">
        <v>184182</v>
      </c>
      <c r="N1364" t="s">
        <v>1294</v>
      </c>
      <c r="O1364" t="s">
        <v>1513</v>
      </c>
      <c r="P1364">
        <f>IF(Tabel1[[#This Row],[Beschikte productie per jaar '[MWh']]]&gt;14.25,1,0)</f>
        <v>1</v>
      </c>
      <c r="Q1364" s="2" t="str">
        <f>VLOOKUP(Tabel1[[#This Row],[Plaats lokatie]],stadgem,4,0)</f>
        <v>Tynaarlo</v>
      </c>
    </row>
    <row r="1365" spans="1:17" hidden="1" x14ac:dyDescent="0.25">
      <c r="A1365" t="s">
        <v>3212</v>
      </c>
      <c r="B1365" t="s">
        <v>3511</v>
      </c>
      <c r="C1365" t="s">
        <v>371</v>
      </c>
      <c r="D1365" t="s">
        <v>3214</v>
      </c>
      <c r="E1365" t="s">
        <v>373</v>
      </c>
      <c r="F1365" t="s">
        <v>373</v>
      </c>
      <c r="G1365" t="s">
        <v>424</v>
      </c>
      <c r="H1365" t="s">
        <v>401</v>
      </c>
      <c r="I1365" t="s">
        <v>376</v>
      </c>
      <c r="J1365" s="33">
        <v>7.1999999999999995E-2</v>
      </c>
      <c r="K1365" s="33">
        <v>67.924999999999997</v>
      </c>
      <c r="L1365">
        <v>15</v>
      </c>
      <c r="M1365">
        <v>51963</v>
      </c>
      <c r="N1365" t="s">
        <v>1294</v>
      </c>
      <c r="O1365" t="s">
        <v>1513</v>
      </c>
      <c r="P1365">
        <f>IF(Tabel1[[#This Row],[Beschikte productie per jaar '[MWh']]]&gt;14.25,1,0)</f>
        <v>1</v>
      </c>
      <c r="Q1365" s="2" t="str">
        <f>VLOOKUP(Tabel1[[#This Row],[Plaats lokatie]],stadgem,4,0)</f>
        <v>Assen</v>
      </c>
    </row>
    <row r="1366" spans="1:17" hidden="1" x14ac:dyDescent="0.25">
      <c r="A1366" t="s">
        <v>3212</v>
      </c>
      <c r="B1366" t="s">
        <v>3512</v>
      </c>
      <c r="C1366" t="s">
        <v>371</v>
      </c>
      <c r="D1366" t="s">
        <v>3214</v>
      </c>
      <c r="E1366" t="s">
        <v>373</v>
      </c>
      <c r="F1366" t="s">
        <v>373</v>
      </c>
      <c r="G1366" t="s">
        <v>847</v>
      </c>
      <c r="H1366" t="s">
        <v>511</v>
      </c>
      <c r="I1366" t="s">
        <v>376</v>
      </c>
      <c r="J1366" s="33">
        <v>0.03</v>
      </c>
      <c r="K1366" s="33">
        <v>28.5</v>
      </c>
      <c r="L1366">
        <v>15</v>
      </c>
      <c r="M1366">
        <v>21803</v>
      </c>
      <c r="N1366" t="s">
        <v>1294</v>
      </c>
      <c r="O1366" t="s">
        <v>1513</v>
      </c>
      <c r="P1366">
        <f>IF(Tabel1[[#This Row],[Beschikte productie per jaar '[MWh']]]&gt;14.25,1,0)</f>
        <v>1</v>
      </c>
      <c r="Q1366" s="2" t="str">
        <f>VLOOKUP(Tabel1[[#This Row],[Plaats lokatie]],stadgem,4,0)</f>
        <v>Midden-Drenthe</v>
      </c>
    </row>
    <row r="1367" spans="1:17" hidden="1" x14ac:dyDescent="0.25">
      <c r="A1367" t="s">
        <v>3212</v>
      </c>
      <c r="B1367" t="s">
        <v>3513</v>
      </c>
      <c r="C1367" t="s">
        <v>371</v>
      </c>
      <c r="D1367" t="s">
        <v>3214</v>
      </c>
      <c r="E1367" t="s">
        <v>3514</v>
      </c>
      <c r="F1367" t="s">
        <v>3515</v>
      </c>
      <c r="G1367" t="s">
        <v>2508</v>
      </c>
      <c r="H1367" t="s">
        <v>389</v>
      </c>
      <c r="I1367" t="s">
        <v>376</v>
      </c>
      <c r="J1367" s="33">
        <v>0.05</v>
      </c>
      <c r="K1367" s="33">
        <v>47.5</v>
      </c>
      <c r="L1367">
        <v>15</v>
      </c>
      <c r="M1367">
        <v>35625</v>
      </c>
      <c r="N1367" t="s">
        <v>1294</v>
      </c>
      <c r="O1367" t="s">
        <v>1513</v>
      </c>
      <c r="P1367">
        <f>IF(Tabel1[[#This Row],[Beschikte productie per jaar '[MWh']]]&gt;14.25,1,0)</f>
        <v>1</v>
      </c>
      <c r="Q1367" s="2" t="str">
        <f>VLOOKUP(Tabel1[[#This Row],[Plaats lokatie]],stadgem,4,0)</f>
        <v>Emmen</v>
      </c>
    </row>
    <row r="1368" spans="1:17" hidden="1" x14ac:dyDescent="0.25">
      <c r="A1368" t="s">
        <v>3212</v>
      </c>
      <c r="B1368" t="s">
        <v>3516</v>
      </c>
      <c r="C1368" t="s">
        <v>371</v>
      </c>
      <c r="D1368" t="s">
        <v>3214</v>
      </c>
      <c r="E1368" t="s">
        <v>3403</v>
      </c>
      <c r="F1368" t="s">
        <v>3517</v>
      </c>
      <c r="G1368" t="s">
        <v>3518</v>
      </c>
      <c r="H1368" t="s">
        <v>434</v>
      </c>
      <c r="I1368" t="s">
        <v>376</v>
      </c>
      <c r="J1368" s="33">
        <v>0.38700000000000001</v>
      </c>
      <c r="K1368" s="33">
        <v>368.04899999999998</v>
      </c>
      <c r="L1368">
        <v>15</v>
      </c>
      <c r="M1368">
        <v>276037</v>
      </c>
      <c r="N1368" t="s">
        <v>1294</v>
      </c>
      <c r="O1368" t="s">
        <v>1513</v>
      </c>
      <c r="P1368">
        <f>IF(Tabel1[[#This Row],[Beschikte productie per jaar '[MWh']]]&gt;14.25,1,0)</f>
        <v>1</v>
      </c>
      <c r="Q1368" s="2" t="str">
        <f>VLOOKUP(Tabel1[[#This Row],[Plaats lokatie]],stadgem,4,0)</f>
        <v>Aa en Hunze</v>
      </c>
    </row>
    <row r="1369" spans="1:17" hidden="1" x14ac:dyDescent="0.25">
      <c r="A1369" t="s">
        <v>3212</v>
      </c>
      <c r="B1369" t="s">
        <v>3519</v>
      </c>
      <c r="C1369" t="s">
        <v>371</v>
      </c>
      <c r="D1369" t="s">
        <v>3214</v>
      </c>
      <c r="E1369" t="s">
        <v>373</v>
      </c>
      <c r="F1369" t="s">
        <v>373</v>
      </c>
      <c r="G1369" t="s">
        <v>507</v>
      </c>
      <c r="H1369" t="s">
        <v>508</v>
      </c>
      <c r="I1369" t="s">
        <v>376</v>
      </c>
      <c r="J1369" s="33">
        <v>0.1</v>
      </c>
      <c r="K1369" s="33">
        <v>95.094999999999999</v>
      </c>
      <c r="L1369">
        <v>15</v>
      </c>
      <c r="M1369">
        <v>58484</v>
      </c>
      <c r="N1369" t="s">
        <v>1294</v>
      </c>
      <c r="O1369" t="s">
        <v>1513</v>
      </c>
      <c r="P1369">
        <f>IF(Tabel1[[#This Row],[Beschikte productie per jaar '[MWh']]]&gt;14.25,1,0)</f>
        <v>1</v>
      </c>
      <c r="Q1369" s="2" t="str">
        <f>VLOOKUP(Tabel1[[#This Row],[Plaats lokatie]],stadgem,4,0)</f>
        <v>Coevorden</v>
      </c>
    </row>
    <row r="1370" spans="1:17" hidden="1" x14ac:dyDescent="0.25">
      <c r="A1370" t="s">
        <v>3212</v>
      </c>
      <c r="B1370" t="s">
        <v>3520</v>
      </c>
      <c r="C1370" t="s">
        <v>371</v>
      </c>
      <c r="D1370" t="s">
        <v>3214</v>
      </c>
      <c r="E1370" t="s">
        <v>373</v>
      </c>
      <c r="F1370" t="s">
        <v>373</v>
      </c>
      <c r="G1370" t="s">
        <v>468</v>
      </c>
      <c r="H1370" t="s">
        <v>469</v>
      </c>
      <c r="I1370" t="s">
        <v>376</v>
      </c>
      <c r="J1370" s="33">
        <v>0.29199999999999998</v>
      </c>
      <c r="K1370" s="33">
        <v>277.39999999999998</v>
      </c>
      <c r="L1370">
        <v>15</v>
      </c>
      <c r="M1370">
        <v>199728</v>
      </c>
      <c r="N1370" t="s">
        <v>1294</v>
      </c>
      <c r="O1370" t="s">
        <v>1513</v>
      </c>
      <c r="P1370">
        <f>IF(Tabel1[[#This Row],[Beschikte productie per jaar '[MWh']]]&gt;14.25,1,0)</f>
        <v>1</v>
      </c>
      <c r="Q1370" s="2" t="str">
        <f>VLOOKUP(Tabel1[[#This Row],[Plaats lokatie]],stadgem,4,0)</f>
        <v>Coevorden</v>
      </c>
    </row>
    <row r="1371" spans="1:17" hidden="1" x14ac:dyDescent="0.25">
      <c r="A1371" t="s">
        <v>3212</v>
      </c>
      <c r="B1371" t="s">
        <v>3521</v>
      </c>
      <c r="C1371" t="s">
        <v>371</v>
      </c>
      <c r="D1371" t="s">
        <v>3214</v>
      </c>
      <c r="E1371" t="s">
        <v>373</v>
      </c>
      <c r="F1371" t="s">
        <v>373</v>
      </c>
      <c r="G1371" t="s">
        <v>468</v>
      </c>
      <c r="H1371" t="s">
        <v>469</v>
      </c>
      <c r="I1371" t="s">
        <v>376</v>
      </c>
      <c r="J1371" s="33">
        <v>6.3E-2</v>
      </c>
      <c r="K1371" s="33">
        <v>59.497</v>
      </c>
      <c r="L1371">
        <v>15</v>
      </c>
      <c r="M1371">
        <v>36591</v>
      </c>
      <c r="N1371" t="s">
        <v>1294</v>
      </c>
      <c r="O1371" t="s">
        <v>1513</v>
      </c>
      <c r="P1371">
        <f>IF(Tabel1[[#This Row],[Beschikte productie per jaar '[MWh']]]&gt;14.25,1,0)</f>
        <v>1</v>
      </c>
      <c r="Q1371" s="2" t="str">
        <f>VLOOKUP(Tabel1[[#This Row],[Plaats lokatie]],stadgem,4,0)</f>
        <v>Coevorden</v>
      </c>
    </row>
    <row r="1372" spans="1:17" hidden="1" x14ac:dyDescent="0.25">
      <c r="A1372" t="s">
        <v>3212</v>
      </c>
      <c r="B1372" t="s">
        <v>3522</v>
      </c>
      <c r="C1372" t="s">
        <v>371</v>
      </c>
      <c r="D1372" t="s">
        <v>3214</v>
      </c>
      <c r="E1372" t="s">
        <v>3523</v>
      </c>
      <c r="F1372" t="s">
        <v>3524</v>
      </c>
      <c r="G1372" t="s">
        <v>3525</v>
      </c>
      <c r="H1372" t="s">
        <v>407</v>
      </c>
      <c r="I1372" t="s">
        <v>376</v>
      </c>
      <c r="J1372" s="33">
        <v>0.14499999999999999</v>
      </c>
      <c r="K1372" s="33">
        <v>137.75</v>
      </c>
      <c r="L1372">
        <v>15</v>
      </c>
      <c r="M1372">
        <v>84717</v>
      </c>
      <c r="N1372" t="s">
        <v>1294</v>
      </c>
      <c r="O1372" t="s">
        <v>1513</v>
      </c>
      <c r="P1372">
        <f>IF(Tabel1[[#This Row],[Beschikte productie per jaar '[MWh']]]&gt;14.25,1,0)</f>
        <v>1</v>
      </c>
      <c r="Q1372" s="2" t="str">
        <f>VLOOKUP(Tabel1[[#This Row],[Plaats lokatie]],stadgem,4,0)</f>
        <v>Noordenveld</v>
      </c>
    </row>
    <row r="1373" spans="1:17" hidden="1" x14ac:dyDescent="0.25">
      <c r="A1373" t="s">
        <v>3212</v>
      </c>
      <c r="B1373" t="s">
        <v>3526</v>
      </c>
      <c r="C1373" t="s">
        <v>371</v>
      </c>
      <c r="D1373" t="s">
        <v>3234</v>
      </c>
      <c r="E1373" t="s">
        <v>3527</v>
      </c>
      <c r="F1373" t="s">
        <v>2155</v>
      </c>
      <c r="G1373" t="s">
        <v>2156</v>
      </c>
      <c r="H1373" t="s">
        <v>389</v>
      </c>
      <c r="I1373" t="s">
        <v>376</v>
      </c>
      <c r="J1373" s="33">
        <v>1.25</v>
      </c>
      <c r="K1373" s="33">
        <v>1187.5</v>
      </c>
      <c r="L1373">
        <v>15</v>
      </c>
      <c r="M1373">
        <v>712500</v>
      </c>
      <c r="N1373" t="s">
        <v>1294</v>
      </c>
      <c r="O1373" t="s">
        <v>1513</v>
      </c>
      <c r="P1373">
        <f>IF(Tabel1[[#This Row],[Beschikte productie per jaar '[MWh']]]&gt;14.25,1,0)</f>
        <v>1</v>
      </c>
      <c r="Q1373" s="2" t="str">
        <f>VLOOKUP(Tabel1[[#This Row],[Plaats lokatie]],stadgem,4,0)</f>
        <v>Emmen</v>
      </c>
    </row>
    <row r="1374" spans="1:17" hidden="1" x14ac:dyDescent="0.25">
      <c r="A1374" t="s">
        <v>3212</v>
      </c>
      <c r="B1374" t="s">
        <v>3528</v>
      </c>
      <c r="C1374" t="s">
        <v>371</v>
      </c>
      <c r="D1374" t="s">
        <v>3214</v>
      </c>
      <c r="E1374" t="s">
        <v>3529</v>
      </c>
      <c r="F1374" t="s">
        <v>3530</v>
      </c>
      <c r="G1374" t="s">
        <v>3531</v>
      </c>
      <c r="H1374" t="s">
        <v>1135</v>
      </c>
      <c r="I1374" t="s">
        <v>376</v>
      </c>
      <c r="J1374" s="33">
        <v>0.128</v>
      </c>
      <c r="K1374" s="33">
        <v>121.6</v>
      </c>
      <c r="L1374">
        <v>15</v>
      </c>
      <c r="M1374">
        <v>98496</v>
      </c>
      <c r="N1374" t="s">
        <v>1294</v>
      </c>
      <c r="O1374" t="s">
        <v>1513</v>
      </c>
      <c r="P1374">
        <f>IF(Tabel1[[#This Row],[Beschikte productie per jaar '[MWh']]]&gt;14.25,1,0)</f>
        <v>1</v>
      </c>
      <c r="Q1374" s="2" t="str">
        <f>VLOOKUP(Tabel1[[#This Row],[Plaats lokatie]],stadgem,4,0)</f>
        <v>Aa en Hunze</v>
      </c>
    </row>
    <row r="1375" spans="1:17" hidden="1" x14ac:dyDescent="0.25">
      <c r="A1375" t="s">
        <v>3212</v>
      </c>
      <c r="B1375" t="s">
        <v>3532</v>
      </c>
      <c r="C1375" t="s">
        <v>371</v>
      </c>
      <c r="D1375" t="s">
        <v>3214</v>
      </c>
      <c r="E1375" t="s">
        <v>1647</v>
      </c>
      <c r="F1375" t="s">
        <v>3533</v>
      </c>
      <c r="G1375" t="s">
        <v>3169</v>
      </c>
      <c r="H1375" t="s">
        <v>469</v>
      </c>
      <c r="I1375" t="s">
        <v>376</v>
      </c>
      <c r="J1375" s="33">
        <v>0.499</v>
      </c>
      <c r="K1375" s="33">
        <v>474.05</v>
      </c>
      <c r="L1375">
        <v>15</v>
      </c>
      <c r="M1375">
        <v>291541</v>
      </c>
      <c r="N1375" t="s">
        <v>1294</v>
      </c>
      <c r="O1375" t="s">
        <v>1513</v>
      </c>
      <c r="P1375">
        <f>IF(Tabel1[[#This Row],[Beschikte productie per jaar '[MWh']]]&gt;14.25,1,0)</f>
        <v>1</v>
      </c>
      <c r="Q1375" s="2" t="str">
        <f>VLOOKUP(Tabel1[[#This Row],[Plaats lokatie]],stadgem,4,0)</f>
        <v>Coevorden</v>
      </c>
    </row>
    <row r="1376" spans="1:17" hidden="1" x14ac:dyDescent="0.25">
      <c r="A1376" t="s">
        <v>3212</v>
      </c>
      <c r="B1376" t="s">
        <v>3534</v>
      </c>
      <c r="C1376" t="s">
        <v>371</v>
      </c>
      <c r="D1376" t="s">
        <v>3214</v>
      </c>
      <c r="E1376" t="s">
        <v>3535</v>
      </c>
      <c r="F1376" t="s">
        <v>3536</v>
      </c>
      <c r="G1376" t="s">
        <v>3537</v>
      </c>
      <c r="H1376" t="s">
        <v>469</v>
      </c>
      <c r="I1376" t="s">
        <v>376</v>
      </c>
      <c r="J1376" s="33">
        <v>0.13300000000000001</v>
      </c>
      <c r="K1376" s="33">
        <v>126.145</v>
      </c>
      <c r="L1376">
        <v>15</v>
      </c>
      <c r="M1376">
        <v>77580</v>
      </c>
      <c r="N1376" t="s">
        <v>1294</v>
      </c>
      <c r="O1376" t="s">
        <v>1513</v>
      </c>
      <c r="P1376">
        <f>IF(Tabel1[[#This Row],[Beschikte productie per jaar '[MWh']]]&gt;14.25,1,0)</f>
        <v>1</v>
      </c>
      <c r="Q1376" s="2" t="str">
        <f>VLOOKUP(Tabel1[[#This Row],[Plaats lokatie]],stadgem,4,0)</f>
        <v>Coevorden</v>
      </c>
    </row>
    <row r="1377" spans="1:17" hidden="1" x14ac:dyDescent="0.25">
      <c r="A1377" t="s">
        <v>3212</v>
      </c>
      <c r="B1377" t="s">
        <v>3538</v>
      </c>
      <c r="C1377" t="s">
        <v>371</v>
      </c>
      <c r="D1377" t="s">
        <v>3214</v>
      </c>
      <c r="E1377" t="s">
        <v>3539</v>
      </c>
      <c r="F1377" t="s">
        <v>3540</v>
      </c>
      <c r="G1377" t="s">
        <v>3541</v>
      </c>
      <c r="H1377" t="s">
        <v>577</v>
      </c>
      <c r="I1377" t="s">
        <v>376</v>
      </c>
      <c r="J1377" s="33">
        <v>0.14799999999999999</v>
      </c>
      <c r="K1377" s="33">
        <v>140.6</v>
      </c>
      <c r="L1377">
        <v>15</v>
      </c>
      <c r="M1377">
        <v>82251</v>
      </c>
      <c r="N1377" t="s">
        <v>1294</v>
      </c>
      <c r="O1377" t="s">
        <v>1513</v>
      </c>
      <c r="P1377">
        <f>IF(Tabel1[[#This Row],[Beschikte productie per jaar '[MWh']]]&gt;14.25,1,0)</f>
        <v>1</v>
      </c>
      <c r="Q1377" s="2" t="str">
        <f>VLOOKUP(Tabel1[[#This Row],[Plaats lokatie]],stadgem,4,0)</f>
        <v>Noordenveld</v>
      </c>
    </row>
    <row r="1378" spans="1:17" hidden="1" x14ac:dyDescent="0.25">
      <c r="A1378" t="s">
        <v>3212</v>
      </c>
      <c r="B1378" t="s">
        <v>3542</v>
      </c>
      <c r="C1378" t="s">
        <v>371</v>
      </c>
      <c r="D1378" t="s">
        <v>3214</v>
      </c>
      <c r="E1378" t="s">
        <v>3543</v>
      </c>
      <c r="F1378" t="s">
        <v>3544</v>
      </c>
      <c r="G1378" t="s">
        <v>3545</v>
      </c>
      <c r="H1378" t="s">
        <v>401</v>
      </c>
      <c r="I1378" t="s">
        <v>376</v>
      </c>
      <c r="J1378" s="33">
        <v>0.17499999999999999</v>
      </c>
      <c r="K1378" s="33">
        <v>166.25</v>
      </c>
      <c r="L1378">
        <v>15</v>
      </c>
      <c r="M1378">
        <v>122194</v>
      </c>
      <c r="N1378" t="s">
        <v>1294</v>
      </c>
      <c r="O1378" t="s">
        <v>1513</v>
      </c>
      <c r="P1378">
        <f>IF(Tabel1[[#This Row],[Beschikte productie per jaar '[MWh']]]&gt;14.25,1,0)</f>
        <v>1</v>
      </c>
      <c r="Q1378" s="2" t="str">
        <f>VLOOKUP(Tabel1[[#This Row],[Plaats lokatie]],stadgem,4,0)</f>
        <v>Assen</v>
      </c>
    </row>
    <row r="1379" spans="1:17" x14ac:dyDescent="0.25">
      <c r="A1379" t="s">
        <v>3212</v>
      </c>
      <c r="B1379" t="s">
        <v>3546</v>
      </c>
      <c r="C1379" t="s">
        <v>371</v>
      </c>
      <c r="D1379" t="s">
        <v>3214</v>
      </c>
      <c r="E1379" t="s">
        <v>3547</v>
      </c>
      <c r="F1379" t="s">
        <v>3548</v>
      </c>
      <c r="G1379" t="s">
        <v>3549</v>
      </c>
      <c r="H1379" t="s">
        <v>1022</v>
      </c>
      <c r="I1379" t="s">
        <v>376</v>
      </c>
      <c r="J1379" s="33">
        <v>9.9000000000000005E-2</v>
      </c>
      <c r="K1379" s="33">
        <v>94.05</v>
      </c>
      <c r="L1379">
        <v>15</v>
      </c>
      <c r="M1379">
        <v>71949</v>
      </c>
      <c r="N1379" t="s">
        <v>1294</v>
      </c>
      <c r="O1379" t="s">
        <v>1513</v>
      </c>
      <c r="P1379">
        <f>IF(Tabel1[[#This Row],[Beschikte productie per jaar '[MWh']]]&gt;14.25,1,0)</f>
        <v>1</v>
      </c>
      <c r="Q1379" s="2" t="str">
        <f>VLOOKUP(Tabel1[[#This Row],[Plaats lokatie]],stadgem,4,0)</f>
        <v>Tynaarlo</v>
      </c>
    </row>
    <row r="1380" spans="1:17" hidden="1" x14ac:dyDescent="0.25">
      <c r="A1380" t="s">
        <v>3212</v>
      </c>
      <c r="B1380" t="s">
        <v>3550</v>
      </c>
      <c r="C1380" t="s">
        <v>371</v>
      </c>
      <c r="D1380" t="s">
        <v>3214</v>
      </c>
      <c r="E1380" t="s">
        <v>2843</v>
      </c>
      <c r="F1380" t="s">
        <v>3551</v>
      </c>
      <c r="G1380" t="s">
        <v>3552</v>
      </c>
      <c r="H1380" t="s">
        <v>401</v>
      </c>
      <c r="I1380" t="s">
        <v>376</v>
      </c>
      <c r="J1380" s="33">
        <v>0.30599999999999999</v>
      </c>
      <c r="K1380" s="33">
        <v>290.89000000000004</v>
      </c>
      <c r="L1380">
        <v>15</v>
      </c>
      <c r="M1380">
        <v>178898</v>
      </c>
      <c r="N1380" t="s">
        <v>1294</v>
      </c>
      <c r="O1380" t="s">
        <v>1513</v>
      </c>
      <c r="P1380">
        <f>IF(Tabel1[[#This Row],[Beschikte productie per jaar '[MWh']]]&gt;14.25,1,0)</f>
        <v>1</v>
      </c>
      <c r="Q1380" s="2" t="str">
        <f>VLOOKUP(Tabel1[[#This Row],[Plaats lokatie]],stadgem,4,0)</f>
        <v>Assen</v>
      </c>
    </row>
    <row r="1381" spans="1:17" hidden="1" x14ac:dyDescent="0.25">
      <c r="A1381" t="s">
        <v>3212</v>
      </c>
      <c r="B1381" t="s">
        <v>3553</v>
      </c>
      <c r="C1381" t="s">
        <v>371</v>
      </c>
      <c r="D1381" t="s">
        <v>3214</v>
      </c>
      <c r="E1381" t="s">
        <v>3403</v>
      </c>
      <c r="F1381" t="s">
        <v>3466</v>
      </c>
      <c r="G1381" t="s">
        <v>3405</v>
      </c>
      <c r="H1381" t="s">
        <v>401</v>
      </c>
      <c r="I1381" t="s">
        <v>376</v>
      </c>
      <c r="J1381" s="33">
        <v>0.13</v>
      </c>
      <c r="K1381" s="33">
        <v>123.5</v>
      </c>
      <c r="L1381">
        <v>15</v>
      </c>
      <c r="M1381">
        <v>92625</v>
      </c>
      <c r="N1381" t="s">
        <v>1294</v>
      </c>
      <c r="O1381" t="s">
        <v>1513</v>
      </c>
      <c r="P1381">
        <f>IF(Tabel1[[#This Row],[Beschikte productie per jaar '[MWh']]]&gt;14.25,1,0)</f>
        <v>1</v>
      </c>
      <c r="Q1381" s="2" t="str">
        <f>VLOOKUP(Tabel1[[#This Row],[Plaats lokatie]],stadgem,4,0)</f>
        <v>Assen</v>
      </c>
    </row>
    <row r="1382" spans="1:17" hidden="1" x14ac:dyDescent="0.25">
      <c r="A1382" t="s">
        <v>3212</v>
      </c>
      <c r="B1382" t="s">
        <v>3554</v>
      </c>
      <c r="C1382" t="s">
        <v>371</v>
      </c>
      <c r="D1382" t="s">
        <v>3214</v>
      </c>
      <c r="E1382" t="s">
        <v>373</v>
      </c>
      <c r="F1382" t="s">
        <v>373</v>
      </c>
      <c r="G1382" t="s">
        <v>637</v>
      </c>
      <c r="H1382" t="s">
        <v>638</v>
      </c>
      <c r="I1382" t="s">
        <v>376</v>
      </c>
      <c r="J1382" s="33">
        <v>0.2</v>
      </c>
      <c r="K1382" s="33">
        <v>190.16199999999998</v>
      </c>
      <c r="L1382">
        <v>15</v>
      </c>
      <c r="M1382">
        <v>116950</v>
      </c>
      <c r="N1382" t="s">
        <v>1294</v>
      </c>
      <c r="O1382" t="s">
        <v>1513</v>
      </c>
      <c r="P1382">
        <f>IF(Tabel1[[#This Row],[Beschikte productie per jaar '[MWh']]]&gt;14.25,1,0)</f>
        <v>1</v>
      </c>
      <c r="Q1382" s="2" t="str">
        <f>VLOOKUP(Tabel1[[#This Row],[Plaats lokatie]],stadgem,4,0)</f>
        <v>Midden-Drenthe</v>
      </c>
    </row>
    <row r="1383" spans="1:17" x14ac:dyDescent="0.25">
      <c r="A1383" t="s">
        <v>3212</v>
      </c>
      <c r="B1383" t="s">
        <v>3555</v>
      </c>
      <c r="C1383" t="s">
        <v>371</v>
      </c>
      <c r="D1383" t="s">
        <v>3214</v>
      </c>
      <c r="E1383" t="s">
        <v>373</v>
      </c>
      <c r="F1383" t="s">
        <v>373</v>
      </c>
      <c r="G1383" t="s">
        <v>3556</v>
      </c>
      <c r="H1383" t="s">
        <v>3557</v>
      </c>
      <c r="I1383" t="s">
        <v>376</v>
      </c>
      <c r="J1383" s="33">
        <v>0.309</v>
      </c>
      <c r="K1383" s="33">
        <v>293.55</v>
      </c>
      <c r="L1383">
        <v>15</v>
      </c>
      <c r="M1383">
        <v>220163</v>
      </c>
      <c r="N1383" t="s">
        <v>1294</v>
      </c>
      <c r="O1383" t="s">
        <v>1513</v>
      </c>
      <c r="P1383">
        <f>IF(Tabel1[[#This Row],[Beschikte productie per jaar '[MWh']]]&gt;14.25,1,0)</f>
        <v>1</v>
      </c>
      <c r="Q1383" s="2" t="str">
        <f>VLOOKUP(Tabel1[[#This Row],[Plaats lokatie]],stadgem,4,0)</f>
        <v>Tynaarlo</v>
      </c>
    </row>
  </sheetData>
  <phoneticPr fontId="3" type="noConversion"/>
  <hyperlinks>
    <hyperlink ref="A1" r:id="rId1" display="https://www.rvo.nl/sites/default/files/2020/07/SDEplus-projecten-in-beheer-juli-2020.xlsx" xr:uid="{E265A9A0-FB35-419E-90BE-F5758902A470}"/>
  </hyperlinks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BB1E-23B5-47E9-B32D-99F3CA1DAFF1}">
  <dimension ref="B1:C18"/>
  <sheetViews>
    <sheetView workbookViewId="0">
      <selection activeCell="B1" sqref="B1:C17"/>
    </sheetView>
  </sheetViews>
  <sheetFormatPr defaultRowHeight="13.2" x14ac:dyDescent="0.25"/>
  <cols>
    <col min="1" max="1" width="2" bestFit="1" customWidth="1"/>
    <col min="2" max="2" width="19.6640625" bestFit="1" customWidth="1"/>
    <col min="3" max="3" width="42.5546875" bestFit="1" customWidth="1"/>
  </cols>
  <sheetData>
    <row r="1" spans="2:3" x14ac:dyDescent="0.25">
      <c r="B1" s="3" t="s">
        <v>3558</v>
      </c>
      <c r="C1" s="4">
        <v>1</v>
      </c>
    </row>
    <row r="2" spans="2:3" x14ac:dyDescent="0.25">
      <c r="B2" s="3" t="s">
        <v>368</v>
      </c>
      <c r="C2" t="s">
        <v>1294</v>
      </c>
    </row>
    <row r="3" spans="2:3" x14ac:dyDescent="0.25">
      <c r="B3" s="3" t="s">
        <v>348</v>
      </c>
      <c r="C3" t="s">
        <v>1513</v>
      </c>
    </row>
    <row r="5" spans="2:3" x14ac:dyDescent="0.25">
      <c r="B5" s="3" t="s">
        <v>3761</v>
      </c>
      <c r="C5" t="s">
        <v>3764</v>
      </c>
    </row>
    <row r="6" spans="2:3" x14ac:dyDescent="0.25">
      <c r="B6" s="4" t="s">
        <v>7</v>
      </c>
      <c r="C6" s="2">
        <v>7302.0970000000016</v>
      </c>
    </row>
    <row r="7" spans="2:3" x14ac:dyDescent="0.25">
      <c r="B7" s="4" t="s">
        <v>12</v>
      </c>
      <c r="C7" s="2">
        <v>13727.854000000003</v>
      </c>
    </row>
    <row r="8" spans="2:3" x14ac:dyDescent="0.25">
      <c r="B8" s="4" t="s">
        <v>22</v>
      </c>
      <c r="C8" s="2">
        <v>3965.3759999999997</v>
      </c>
    </row>
    <row r="9" spans="2:3" x14ac:dyDescent="0.25">
      <c r="B9" s="4" t="s">
        <v>47</v>
      </c>
      <c r="C9" s="2">
        <v>28828.762999999999</v>
      </c>
    </row>
    <row r="10" spans="2:3" x14ac:dyDescent="0.25">
      <c r="B10" s="4" t="s">
        <v>3559</v>
      </c>
      <c r="C10" s="2">
        <v>3011.1909999999998</v>
      </c>
    </row>
    <row r="11" spans="2:3" x14ac:dyDescent="0.25">
      <c r="B11" s="4" t="s">
        <v>68</v>
      </c>
      <c r="C11" s="2">
        <v>60108.733999999989</v>
      </c>
    </row>
    <row r="12" spans="2:3" x14ac:dyDescent="0.25">
      <c r="B12" s="4" t="s">
        <v>80</v>
      </c>
      <c r="C12" s="2">
        <v>14951.485333333332</v>
      </c>
    </row>
    <row r="13" spans="2:3" x14ac:dyDescent="0.25">
      <c r="B13" s="4" t="s">
        <v>109</v>
      </c>
      <c r="C13" s="2">
        <v>9913.0509999999995</v>
      </c>
    </row>
    <row r="14" spans="2:3" x14ac:dyDescent="0.25">
      <c r="B14" s="4" t="s">
        <v>112</v>
      </c>
      <c r="C14" s="2">
        <v>10587.778999999999</v>
      </c>
    </row>
    <row r="15" spans="2:3" x14ac:dyDescent="0.25">
      <c r="B15" s="4" t="s">
        <v>119</v>
      </c>
      <c r="C15" s="2">
        <v>9326.3149999999987</v>
      </c>
    </row>
    <row r="16" spans="2:3" x14ac:dyDescent="0.25">
      <c r="B16" s="4" t="s">
        <v>124</v>
      </c>
      <c r="C16" s="2">
        <v>9832.7100000000009</v>
      </c>
    </row>
    <row r="17" spans="2:3" x14ac:dyDescent="0.25">
      <c r="B17" s="4" t="s">
        <v>125</v>
      </c>
      <c r="C17" s="2">
        <v>1064</v>
      </c>
    </row>
    <row r="18" spans="2:3" x14ac:dyDescent="0.25">
      <c r="B18" s="4" t="s">
        <v>3762</v>
      </c>
      <c r="C18" s="2">
        <v>172619.35533333334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DB09A-A3C9-4EDC-8DF4-D725F0E0EC4F}">
  <dimension ref="A1:O53"/>
  <sheetViews>
    <sheetView topLeftCell="A16" workbookViewId="0">
      <selection activeCell="H52" sqref="H52"/>
    </sheetView>
  </sheetViews>
  <sheetFormatPr defaultRowHeight="13.2" x14ac:dyDescent="0.25"/>
  <cols>
    <col min="1" max="1" width="15" customWidth="1"/>
    <col min="2" max="2" width="39" bestFit="1" customWidth="1"/>
    <col min="4" max="4" width="15.109375" customWidth="1"/>
    <col min="5" max="5" width="19.44140625" customWidth="1"/>
    <col min="8" max="8" width="15.44140625" bestFit="1" customWidth="1"/>
  </cols>
  <sheetData>
    <row r="1" spans="1:9" x14ac:dyDescent="0.25">
      <c r="A1" t="s">
        <v>3558</v>
      </c>
      <c r="B1">
        <v>1</v>
      </c>
    </row>
    <row r="2" spans="1:9" x14ac:dyDescent="0.25">
      <c r="A2" t="s">
        <v>357</v>
      </c>
      <c r="B2" t="s">
        <v>371</v>
      </c>
    </row>
    <row r="3" spans="1:9" x14ac:dyDescent="0.25">
      <c r="A3" t="s">
        <v>368</v>
      </c>
      <c r="B3" t="s">
        <v>1294</v>
      </c>
      <c r="H3" t="s">
        <v>3785</v>
      </c>
    </row>
    <row r="5" spans="1:9" x14ac:dyDescent="0.25">
      <c r="A5" t="s">
        <v>3761</v>
      </c>
      <c r="B5" t="s">
        <v>3764</v>
      </c>
    </row>
    <row r="6" spans="1:9" s="21" customFormat="1" x14ac:dyDescent="0.25">
      <c r="A6" s="21" t="s">
        <v>7</v>
      </c>
      <c r="B6" s="21">
        <v>13592.046999999999</v>
      </c>
      <c r="C6" s="21">
        <f>B6/1000000</f>
        <v>1.3592046999999999E-2</v>
      </c>
      <c r="H6" s="21" t="s">
        <v>7</v>
      </c>
      <c r="I6" s="21">
        <f>C6</f>
        <v>1.3592046999999999E-2</v>
      </c>
    </row>
    <row r="7" spans="1:9" x14ac:dyDescent="0.25">
      <c r="A7" t="s">
        <v>12</v>
      </c>
      <c r="B7">
        <v>20680.476600000005</v>
      </c>
      <c r="C7" s="21">
        <f t="shared" ref="C7:C18" si="0">B7/1000000</f>
        <v>2.0680476600000004E-2</v>
      </c>
      <c r="H7" t="s">
        <v>12</v>
      </c>
      <c r="I7">
        <f t="shared" ref="I7:I17" si="1">C7</f>
        <v>2.0680476600000004E-2</v>
      </c>
    </row>
    <row r="8" spans="1:9" s="21" customFormat="1" x14ac:dyDescent="0.25">
      <c r="A8" s="21" t="s">
        <v>22</v>
      </c>
      <c r="B8" s="21">
        <v>8263.1139999999996</v>
      </c>
      <c r="C8" s="21">
        <f t="shared" si="0"/>
        <v>8.2631140000000002E-3</v>
      </c>
      <c r="H8" s="21" t="s">
        <v>22</v>
      </c>
      <c r="I8" s="21">
        <f t="shared" si="1"/>
        <v>8.2631140000000002E-3</v>
      </c>
    </row>
    <row r="9" spans="1:9" x14ac:dyDescent="0.25">
      <c r="A9" t="s">
        <v>47</v>
      </c>
      <c r="B9">
        <v>37834.941000000006</v>
      </c>
      <c r="C9" s="21">
        <f t="shared" si="0"/>
        <v>3.7834941000000004E-2</v>
      </c>
      <c r="H9" t="s">
        <v>47</v>
      </c>
      <c r="I9">
        <f t="shared" si="1"/>
        <v>3.7834941000000004E-2</v>
      </c>
    </row>
    <row r="10" spans="1:9" s="21" customFormat="1" x14ac:dyDescent="0.25">
      <c r="A10" s="21" t="s">
        <v>3559</v>
      </c>
      <c r="B10" s="21">
        <v>9911.9567999999999</v>
      </c>
      <c r="C10" s="21">
        <f t="shared" si="0"/>
        <v>9.9119567999999998E-3</v>
      </c>
      <c r="H10" s="21" t="s">
        <v>3559</v>
      </c>
      <c r="I10" s="21">
        <f t="shared" si="1"/>
        <v>9.9119567999999998E-3</v>
      </c>
    </row>
    <row r="11" spans="1:9" x14ac:dyDescent="0.25">
      <c r="A11" t="s">
        <v>68</v>
      </c>
      <c r="B11">
        <v>73245.547066666681</v>
      </c>
      <c r="C11" s="21">
        <f t="shared" si="0"/>
        <v>7.324554706666668E-2</v>
      </c>
      <c r="H11" t="s">
        <v>68</v>
      </c>
      <c r="I11">
        <f t="shared" si="1"/>
        <v>7.324554706666668E-2</v>
      </c>
    </row>
    <row r="12" spans="1:9" s="21" customFormat="1" x14ac:dyDescent="0.25">
      <c r="A12" s="21" t="s">
        <v>80</v>
      </c>
      <c r="B12" s="21">
        <v>18664.756333333331</v>
      </c>
      <c r="C12" s="21">
        <f t="shared" si="0"/>
        <v>1.8664756333333331E-2</v>
      </c>
      <c r="H12" s="21" t="s">
        <v>80</v>
      </c>
      <c r="I12" s="21">
        <f t="shared" si="1"/>
        <v>1.8664756333333331E-2</v>
      </c>
    </row>
    <row r="13" spans="1:9" x14ac:dyDescent="0.25">
      <c r="A13" t="s">
        <v>109</v>
      </c>
      <c r="B13">
        <v>13067.193199999996</v>
      </c>
      <c r="C13" s="21">
        <f t="shared" si="0"/>
        <v>1.3067193199999995E-2</v>
      </c>
      <c r="H13" t="s">
        <v>109</v>
      </c>
      <c r="I13">
        <f t="shared" si="1"/>
        <v>1.3067193199999995E-2</v>
      </c>
    </row>
    <row r="14" spans="1:9" s="21" customFormat="1" x14ac:dyDescent="0.25">
      <c r="A14" s="21" t="s">
        <v>112</v>
      </c>
      <c r="B14" s="21">
        <v>15538.289999999999</v>
      </c>
      <c r="C14" s="21">
        <f t="shared" si="0"/>
        <v>1.553829E-2</v>
      </c>
      <c r="H14" s="21" t="s">
        <v>112</v>
      </c>
      <c r="I14" s="21">
        <f t="shared" si="1"/>
        <v>1.553829E-2</v>
      </c>
    </row>
    <row r="15" spans="1:9" x14ac:dyDescent="0.25">
      <c r="A15" t="s">
        <v>119</v>
      </c>
      <c r="B15">
        <v>12029.682999999997</v>
      </c>
      <c r="C15" s="21">
        <f t="shared" si="0"/>
        <v>1.2029682999999998E-2</v>
      </c>
      <c r="H15" t="s">
        <v>119</v>
      </c>
      <c r="I15">
        <f t="shared" si="1"/>
        <v>1.2029682999999998E-2</v>
      </c>
    </row>
    <row r="16" spans="1:9" s="21" customFormat="1" x14ac:dyDescent="0.25">
      <c r="A16" s="21" t="s">
        <v>124</v>
      </c>
      <c r="B16" s="21">
        <v>15114.481533333332</v>
      </c>
      <c r="C16" s="21">
        <f t="shared" si="0"/>
        <v>1.5114481533333331E-2</v>
      </c>
      <c r="H16" s="21" t="s">
        <v>124</v>
      </c>
      <c r="I16" s="21">
        <f t="shared" si="1"/>
        <v>1.5114481533333331E-2</v>
      </c>
    </row>
    <row r="17" spans="1:10" x14ac:dyDescent="0.25">
      <c r="A17" t="s">
        <v>125</v>
      </c>
      <c r="B17">
        <v>3778.8994666666672</v>
      </c>
      <c r="C17" s="21">
        <f t="shared" si="0"/>
        <v>3.7788994666666672E-3</v>
      </c>
      <c r="H17" t="s">
        <v>125</v>
      </c>
      <c r="I17">
        <f t="shared" si="1"/>
        <v>3.7788994666666672E-3</v>
      </c>
    </row>
    <row r="18" spans="1:10" s="21" customFormat="1" x14ac:dyDescent="0.25">
      <c r="A18" s="21" t="s">
        <v>3762</v>
      </c>
      <c r="B18" s="21">
        <v>241721.38600000003</v>
      </c>
      <c r="C18" s="21">
        <f t="shared" si="0"/>
        <v>0.24172138600000004</v>
      </c>
    </row>
    <row r="20" spans="1:10" x14ac:dyDescent="0.25">
      <c r="A20" t="s">
        <v>3558</v>
      </c>
      <c r="B20">
        <v>1</v>
      </c>
      <c r="D20" t="s">
        <v>3558</v>
      </c>
      <c r="E20">
        <v>1</v>
      </c>
    </row>
    <row r="21" spans="1:10" x14ac:dyDescent="0.25">
      <c r="A21" t="s">
        <v>368</v>
      </c>
      <c r="B21" t="s">
        <v>1294</v>
      </c>
      <c r="D21" t="s">
        <v>368</v>
      </c>
      <c r="E21" t="s">
        <v>1294</v>
      </c>
    </row>
    <row r="22" spans="1:10" x14ac:dyDescent="0.25">
      <c r="A22" t="s">
        <v>348</v>
      </c>
      <c r="B22" t="s">
        <v>378</v>
      </c>
      <c r="D22" t="s">
        <v>348</v>
      </c>
      <c r="E22" t="s">
        <v>1513</v>
      </c>
    </row>
    <row r="23" spans="1:10" x14ac:dyDescent="0.25">
      <c r="H23" t="s">
        <v>3975</v>
      </c>
      <c r="J23" s="5"/>
    </row>
    <row r="24" spans="1:10" ht="14.4" x14ac:dyDescent="0.3">
      <c r="A24" t="s">
        <v>3761</v>
      </c>
      <c r="B24" t="s">
        <v>3764</v>
      </c>
      <c r="D24" t="s">
        <v>3761</v>
      </c>
      <c r="E24" t="s">
        <v>3764</v>
      </c>
      <c r="G24" s="23"/>
      <c r="H24" s="46" t="s">
        <v>3973</v>
      </c>
      <c r="I24" s="46" t="s">
        <v>3974</v>
      </c>
      <c r="J24" s="5"/>
    </row>
    <row r="25" spans="1:10" x14ac:dyDescent="0.25">
      <c r="A25" t="s">
        <v>7</v>
      </c>
      <c r="B25">
        <v>6289.9500000000007</v>
      </c>
      <c r="D25" t="s">
        <v>7</v>
      </c>
      <c r="E25">
        <v>7302.0970000000016</v>
      </c>
      <c r="G25" s="23"/>
      <c r="H25" s="47">
        <f>ROUND(B25/1000000,3)</f>
        <v>6.0000000000000001E-3</v>
      </c>
      <c r="I25" s="47">
        <f>ROUND(E25/1000000,3)</f>
        <v>7.0000000000000001E-3</v>
      </c>
      <c r="J25" s="5"/>
    </row>
    <row r="26" spans="1:10" x14ac:dyDescent="0.25">
      <c r="A26" t="s">
        <v>12</v>
      </c>
      <c r="B26">
        <v>6952.6225999999997</v>
      </c>
      <c r="D26" t="s">
        <v>12</v>
      </c>
      <c r="E26">
        <v>13727.854000000003</v>
      </c>
      <c r="G26" s="23"/>
      <c r="H26" s="47">
        <f t="shared" ref="H26:H36" si="2">ROUND(B26/1000000,3)</f>
        <v>7.0000000000000001E-3</v>
      </c>
      <c r="I26" s="47">
        <f t="shared" ref="I26:I36" si="3">ROUND(E26/1000000,3)</f>
        <v>1.4E-2</v>
      </c>
      <c r="J26" s="5"/>
    </row>
    <row r="27" spans="1:10" x14ac:dyDescent="0.25">
      <c r="A27" t="s">
        <v>22</v>
      </c>
      <c r="B27">
        <v>4297.7379999999994</v>
      </c>
      <c r="D27" t="s">
        <v>22</v>
      </c>
      <c r="E27">
        <v>3965.3759999999997</v>
      </c>
      <c r="G27" s="23"/>
      <c r="H27" s="47">
        <f t="shared" si="2"/>
        <v>4.0000000000000001E-3</v>
      </c>
      <c r="I27" s="47">
        <f t="shared" si="3"/>
        <v>4.0000000000000001E-3</v>
      </c>
      <c r="J27" s="5"/>
    </row>
    <row r="28" spans="1:10" x14ac:dyDescent="0.25">
      <c r="A28" t="s">
        <v>47</v>
      </c>
      <c r="B28">
        <v>9006.1779999999999</v>
      </c>
      <c r="D28" t="s">
        <v>47</v>
      </c>
      <c r="E28">
        <v>28828.762999999999</v>
      </c>
      <c r="G28" s="23"/>
      <c r="H28" s="47">
        <f t="shared" si="2"/>
        <v>8.9999999999999993E-3</v>
      </c>
      <c r="I28" s="47">
        <f t="shared" si="3"/>
        <v>2.9000000000000001E-2</v>
      </c>
      <c r="J28" s="5"/>
    </row>
    <row r="29" spans="1:10" x14ac:dyDescent="0.25">
      <c r="A29" t="s">
        <v>3559</v>
      </c>
      <c r="B29">
        <v>6900.765800000001</v>
      </c>
      <c r="D29" t="s">
        <v>3559</v>
      </c>
      <c r="E29">
        <v>3011.1909999999998</v>
      </c>
      <c r="G29" s="23"/>
      <c r="H29" s="47">
        <f t="shared" si="2"/>
        <v>7.0000000000000001E-3</v>
      </c>
      <c r="I29" s="47">
        <f t="shared" si="3"/>
        <v>3.0000000000000001E-3</v>
      </c>
      <c r="J29" s="5"/>
    </row>
    <row r="30" spans="1:10" x14ac:dyDescent="0.25">
      <c r="A30" t="s">
        <v>68</v>
      </c>
      <c r="B30">
        <v>13136.813066666666</v>
      </c>
      <c r="D30" t="s">
        <v>68</v>
      </c>
      <c r="E30">
        <v>60108.733999999989</v>
      </c>
      <c r="G30" s="23"/>
      <c r="H30" s="47">
        <f t="shared" si="2"/>
        <v>1.2999999999999999E-2</v>
      </c>
      <c r="I30" s="47">
        <f t="shared" si="3"/>
        <v>0.06</v>
      </c>
      <c r="J30" s="5"/>
    </row>
    <row r="31" spans="1:10" x14ac:dyDescent="0.25">
      <c r="A31" t="s">
        <v>80</v>
      </c>
      <c r="B31">
        <v>3713.2709999999997</v>
      </c>
      <c r="D31" t="s">
        <v>80</v>
      </c>
      <c r="E31">
        <v>14951.485333333332</v>
      </c>
      <c r="G31" s="23"/>
      <c r="H31" s="47">
        <f t="shared" si="2"/>
        <v>4.0000000000000001E-3</v>
      </c>
      <c r="I31" s="47">
        <f t="shared" si="3"/>
        <v>1.4999999999999999E-2</v>
      </c>
      <c r="J31" s="5"/>
    </row>
    <row r="32" spans="1:10" x14ac:dyDescent="0.25">
      <c r="A32" t="s">
        <v>109</v>
      </c>
      <c r="B32">
        <v>3154.1422000000002</v>
      </c>
      <c r="D32" t="s">
        <v>109</v>
      </c>
      <c r="E32">
        <v>9913.0509999999995</v>
      </c>
      <c r="G32" s="23"/>
      <c r="H32" s="47">
        <f t="shared" si="2"/>
        <v>3.0000000000000001E-3</v>
      </c>
      <c r="I32" s="47">
        <f t="shared" si="3"/>
        <v>0.01</v>
      </c>
      <c r="J32" s="5"/>
    </row>
    <row r="33" spans="1:15" x14ac:dyDescent="0.25">
      <c r="A33" t="s">
        <v>112</v>
      </c>
      <c r="B33">
        <v>4950.5110000000004</v>
      </c>
      <c r="D33" t="s">
        <v>112</v>
      </c>
      <c r="E33">
        <v>10587.778999999999</v>
      </c>
      <c r="G33" s="23"/>
      <c r="H33" s="47">
        <f t="shared" si="2"/>
        <v>5.0000000000000001E-3</v>
      </c>
      <c r="I33" s="47">
        <f t="shared" si="3"/>
        <v>1.0999999999999999E-2</v>
      </c>
      <c r="J33" s="5"/>
    </row>
    <row r="34" spans="1:15" x14ac:dyDescent="0.25">
      <c r="A34" t="s">
        <v>119</v>
      </c>
      <c r="B34">
        <v>2703.3679999999999</v>
      </c>
      <c r="D34" t="s">
        <v>119</v>
      </c>
      <c r="E34">
        <v>9326.3149999999987</v>
      </c>
      <c r="G34" s="23"/>
      <c r="H34" s="47">
        <f t="shared" si="2"/>
        <v>3.0000000000000001E-3</v>
      </c>
      <c r="I34" s="47">
        <f t="shared" si="3"/>
        <v>8.9999999999999993E-3</v>
      </c>
      <c r="J34" s="5"/>
    </row>
    <row r="35" spans="1:15" x14ac:dyDescent="0.25">
      <c r="A35" t="s">
        <v>124</v>
      </c>
      <c r="B35">
        <v>5281.7715333333344</v>
      </c>
      <c r="D35" t="s">
        <v>124</v>
      </c>
      <c r="E35">
        <v>9832.7100000000009</v>
      </c>
      <c r="G35" s="23"/>
      <c r="H35" s="47">
        <f t="shared" si="2"/>
        <v>5.0000000000000001E-3</v>
      </c>
      <c r="I35" s="47">
        <f t="shared" si="3"/>
        <v>0.01</v>
      </c>
    </row>
    <row r="36" spans="1:15" x14ac:dyDescent="0.25">
      <c r="A36" t="s">
        <v>125</v>
      </c>
      <c r="B36">
        <v>2714.8994666666663</v>
      </c>
      <c r="D36" t="s">
        <v>125</v>
      </c>
      <c r="E36">
        <v>1064</v>
      </c>
      <c r="G36" s="23"/>
      <c r="H36" s="47">
        <f t="shared" si="2"/>
        <v>3.0000000000000001E-3</v>
      </c>
      <c r="I36" s="47">
        <f t="shared" si="3"/>
        <v>1E-3</v>
      </c>
    </row>
    <row r="38" spans="1:15" x14ac:dyDescent="0.25">
      <c r="D38" s="45" t="s">
        <v>3979</v>
      </c>
      <c r="M38" t="s">
        <v>4005</v>
      </c>
    </row>
    <row r="39" spans="1:15" x14ac:dyDescent="0.25">
      <c r="D39" t="s">
        <v>3765</v>
      </c>
      <c r="E39" t="s">
        <v>3973</v>
      </c>
      <c r="F39" t="s">
        <v>3974</v>
      </c>
      <c r="G39" t="s">
        <v>3976</v>
      </c>
      <c r="H39" t="s">
        <v>3977</v>
      </c>
      <c r="I39" t="s">
        <v>3978</v>
      </c>
      <c r="M39" t="s">
        <v>4006</v>
      </c>
      <c r="N39" t="s">
        <v>4003</v>
      </c>
      <c r="O39" t="s">
        <v>4004</v>
      </c>
    </row>
    <row r="40" spans="1:15" x14ac:dyDescent="0.25">
      <c r="D40" s="35" t="s">
        <v>7</v>
      </c>
      <c r="E40" s="36">
        <f>H25</f>
        <v>6.0000000000000001E-3</v>
      </c>
      <c r="F40" s="36">
        <f>I25</f>
        <v>7.0000000000000001E-3</v>
      </c>
      <c r="G40" s="35">
        <v>6.0000000000000001E-3</v>
      </c>
      <c r="H40" s="36">
        <f t="shared" ref="H40:H44" si="4">ROUND(I40-E40-F40-G40,3)</f>
        <v>3.9E-2</v>
      </c>
      <c r="I40" s="35">
        <v>5.8000000000000003E-2</v>
      </c>
      <c r="M40">
        <v>3.2000000000000001E-2</v>
      </c>
      <c r="N40" s="5">
        <f>M40*1.23</f>
        <v>3.9359999999999999E-2</v>
      </c>
      <c r="O40" s="5">
        <f>N40-M40</f>
        <v>7.3599999999999985E-3</v>
      </c>
    </row>
    <row r="41" spans="1:15" x14ac:dyDescent="0.25">
      <c r="D41" s="35" t="s">
        <v>12</v>
      </c>
      <c r="E41" s="36">
        <f t="shared" ref="E41:E51" si="5">H26</f>
        <v>7.0000000000000001E-3</v>
      </c>
      <c r="F41" s="36">
        <f t="shared" ref="F41:F51" si="6">I26</f>
        <v>1.4E-2</v>
      </c>
      <c r="G41" s="35">
        <v>1.0999999999999999E-2</v>
      </c>
      <c r="H41" s="36">
        <f t="shared" si="4"/>
        <v>6.8000000000000005E-2</v>
      </c>
      <c r="I41" s="35">
        <v>0.1</v>
      </c>
      <c r="M41">
        <v>5.8999999999999997E-2</v>
      </c>
      <c r="N41" s="5">
        <v>6.8000000000000005E-2</v>
      </c>
      <c r="O41" s="5">
        <f t="shared" ref="O41:O51" si="7">N41-M41</f>
        <v>9.000000000000008E-3</v>
      </c>
    </row>
    <row r="42" spans="1:15" x14ac:dyDescent="0.25">
      <c r="D42" s="35" t="s">
        <v>22</v>
      </c>
      <c r="E42" s="36">
        <f t="shared" si="5"/>
        <v>4.0000000000000001E-3</v>
      </c>
      <c r="F42" s="36">
        <f t="shared" si="6"/>
        <v>4.0000000000000001E-3</v>
      </c>
      <c r="G42" s="35">
        <v>8.0000000000000002E-3</v>
      </c>
      <c r="H42" s="36">
        <f t="shared" si="4"/>
        <v>0.03</v>
      </c>
      <c r="I42" s="35">
        <v>4.5999999999999999E-2</v>
      </c>
      <c r="M42">
        <v>2.4E-2</v>
      </c>
      <c r="N42" s="5">
        <f t="shared" ref="N42:N51" si="8">M42*1.23</f>
        <v>2.9520000000000001E-2</v>
      </c>
      <c r="O42" s="5">
        <f t="shared" si="7"/>
        <v>5.5200000000000006E-3</v>
      </c>
    </row>
    <row r="43" spans="1:15" x14ac:dyDescent="0.25">
      <c r="D43" s="35" t="s">
        <v>47</v>
      </c>
      <c r="E43" s="36">
        <f t="shared" si="5"/>
        <v>8.9999999999999993E-3</v>
      </c>
      <c r="F43" s="36">
        <f t="shared" si="6"/>
        <v>2.9000000000000001E-2</v>
      </c>
      <c r="G43" s="35">
        <v>1.0999999999999999E-2</v>
      </c>
      <c r="H43" s="36">
        <f t="shared" si="4"/>
        <v>0.1</v>
      </c>
      <c r="I43" s="35">
        <v>0.14899999999999999</v>
      </c>
      <c r="M43">
        <v>8.1000000000000003E-2</v>
      </c>
      <c r="N43" s="5">
        <f t="shared" si="8"/>
        <v>9.9629999999999996E-2</v>
      </c>
      <c r="O43" s="5">
        <f t="shared" si="7"/>
        <v>1.8629999999999994E-2</v>
      </c>
    </row>
    <row r="44" spans="1:15" x14ac:dyDescent="0.25">
      <c r="D44" s="35" t="s">
        <v>3559</v>
      </c>
      <c r="E44" s="36">
        <f t="shared" si="5"/>
        <v>7.0000000000000001E-3</v>
      </c>
      <c r="F44" s="36">
        <f t="shared" si="6"/>
        <v>3.0000000000000001E-3</v>
      </c>
      <c r="G44" s="35">
        <v>4.0000000000000001E-3</v>
      </c>
      <c r="H44" s="36">
        <f t="shared" si="4"/>
        <v>4.5999999999999999E-2</v>
      </c>
      <c r="I44" s="35">
        <v>0.06</v>
      </c>
      <c r="M44">
        <v>2.5999999999999999E-2</v>
      </c>
      <c r="N44" s="5">
        <f t="shared" si="8"/>
        <v>3.1980000000000001E-2</v>
      </c>
      <c r="O44" s="5">
        <f t="shared" si="7"/>
        <v>5.9800000000000027E-3</v>
      </c>
    </row>
    <row r="45" spans="1:15" x14ac:dyDescent="0.25">
      <c r="D45" s="35" t="s">
        <v>68</v>
      </c>
      <c r="E45" s="36">
        <f t="shared" si="5"/>
        <v>1.2999999999999999E-2</v>
      </c>
      <c r="F45" s="36">
        <f t="shared" si="6"/>
        <v>0.06</v>
      </c>
      <c r="G45" s="35">
        <v>1.9E-2</v>
      </c>
      <c r="H45" s="36">
        <f>ROUND(I45-E45-F45-G45,3)</f>
        <v>4.7E-2</v>
      </c>
      <c r="I45" s="35">
        <v>0.13900000000000001</v>
      </c>
      <c r="M45">
        <v>3.7999999999999999E-2</v>
      </c>
      <c r="N45" s="5">
        <f t="shared" si="8"/>
        <v>4.6739999999999997E-2</v>
      </c>
      <c r="O45" s="5">
        <f t="shared" si="7"/>
        <v>8.7399999999999978E-3</v>
      </c>
    </row>
    <row r="46" spans="1:15" ht="13.5" customHeight="1" x14ac:dyDescent="0.25">
      <c r="D46" s="35" t="s">
        <v>80</v>
      </c>
      <c r="E46" s="36">
        <f t="shared" si="5"/>
        <v>4.0000000000000001E-3</v>
      </c>
      <c r="F46" s="36">
        <f t="shared" si="6"/>
        <v>1.4999999999999999E-2</v>
      </c>
      <c r="G46" s="35">
        <v>1.2999999999999999E-2</v>
      </c>
      <c r="H46" s="36">
        <f t="shared" ref="H46:H51" si="9">ROUND(I46-E46-F46-G46,3)</f>
        <v>6.6000000000000003E-2</v>
      </c>
      <c r="I46" s="35">
        <v>9.8000000000000004E-2</v>
      </c>
      <c r="M46">
        <v>0.04</v>
      </c>
      <c r="N46" s="5">
        <v>6.6199999999999995E-2</v>
      </c>
      <c r="O46" s="5">
        <f t="shared" si="7"/>
        <v>2.6199999999999994E-2</v>
      </c>
    </row>
    <row r="47" spans="1:15" x14ac:dyDescent="0.25">
      <c r="D47" s="35" t="s">
        <v>109</v>
      </c>
      <c r="E47" s="36">
        <f t="shared" si="5"/>
        <v>3.0000000000000001E-3</v>
      </c>
      <c r="F47" s="36">
        <f t="shared" si="6"/>
        <v>0.01</v>
      </c>
      <c r="G47" s="35">
        <v>5.0000000000000001E-3</v>
      </c>
      <c r="H47" s="36">
        <f t="shared" si="9"/>
        <v>4.2000000000000003E-2</v>
      </c>
      <c r="I47" s="35">
        <v>0.06</v>
      </c>
      <c r="M47">
        <v>3.2000000000000001E-2</v>
      </c>
      <c r="N47" s="5">
        <f t="shared" si="8"/>
        <v>3.9359999999999999E-2</v>
      </c>
      <c r="O47" s="5">
        <f t="shared" si="7"/>
        <v>7.3599999999999985E-3</v>
      </c>
    </row>
    <row r="48" spans="1:15" x14ac:dyDescent="0.25">
      <c r="D48" s="35" t="s">
        <v>112</v>
      </c>
      <c r="E48" s="36">
        <f t="shared" si="5"/>
        <v>5.0000000000000001E-3</v>
      </c>
      <c r="F48" s="36">
        <f t="shared" si="6"/>
        <v>1.0999999999999999E-2</v>
      </c>
      <c r="G48" s="35">
        <v>0.01</v>
      </c>
      <c r="H48" s="36">
        <f t="shared" si="9"/>
        <v>4.2000000000000003E-2</v>
      </c>
      <c r="I48" s="35">
        <v>6.8000000000000005E-2</v>
      </c>
      <c r="M48">
        <v>3.4000000000000002E-2</v>
      </c>
      <c r="N48" s="5">
        <f t="shared" si="8"/>
        <v>4.1820000000000003E-2</v>
      </c>
      <c r="O48" s="5">
        <f t="shared" si="7"/>
        <v>7.8200000000000006E-3</v>
      </c>
    </row>
    <row r="49" spans="4:15" x14ac:dyDescent="0.25">
      <c r="D49" s="35" t="s">
        <v>119</v>
      </c>
      <c r="E49" s="36">
        <f t="shared" si="5"/>
        <v>3.0000000000000001E-3</v>
      </c>
      <c r="F49" s="36">
        <f t="shared" si="6"/>
        <v>8.9999999999999993E-3</v>
      </c>
      <c r="G49" s="35">
        <v>8.9999999999999993E-3</v>
      </c>
      <c r="H49" s="36">
        <f t="shared" si="9"/>
        <v>1.4999999999999999E-2</v>
      </c>
      <c r="I49" s="35">
        <v>3.5999999999999997E-2</v>
      </c>
      <c r="M49">
        <v>0</v>
      </c>
      <c r="N49" s="5">
        <f t="shared" si="8"/>
        <v>0</v>
      </c>
      <c r="O49" s="5">
        <f t="shared" si="7"/>
        <v>0</v>
      </c>
    </row>
    <row r="50" spans="4:15" x14ac:dyDescent="0.25">
      <c r="D50" s="35" t="s">
        <v>124</v>
      </c>
      <c r="E50" s="36">
        <f t="shared" si="5"/>
        <v>5.0000000000000001E-3</v>
      </c>
      <c r="F50" s="36">
        <f t="shared" si="6"/>
        <v>0.01</v>
      </c>
      <c r="G50" s="35">
        <v>8.0000000000000002E-3</v>
      </c>
      <c r="H50" s="36">
        <f t="shared" si="9"/>
        <v>8.9999999999999993E-3</v>
      </c>
      <c r="I50" s="35">
        <v>3.2000000000000001E-2</v>
      </c>
      <c r="M50">
        <v>7.0000000000000001E-3</v>
      </c>
      <c r="N50" s="5">
        <f t="shared" si="8"/>
        <v>8.6099999999999996E-3</v>
      </c>
      <c r="O50" s="5">
        <f t="shared" si="7"/>
        <v>1.6099999999999995E-3</v>
      </c>
    </row>
    <row r="51" spans="4:15" x14ac:dyDescent="0.25">
      <c r="D51" s="35" t="s">
        <v>125</v>
      </c>
      <c r="E51" s="36">
        <f t="shared" si="5"/>
        <v>3.0000000000000001E-3</v>
      </c>
      <c r="F51" s="36">
        <f t="shared" si="6"/>
        <v>1E-3</v>
      </c>
      <c r="G51" s="35">
        <v>4.0000000000000001E-3</v>
      </c>
      <c r="H51" s="36">
        <f t="shared" si="9"/>
        <v>3.9E-2</v>
      </c>
      <c r="I51" s="35">
        <v>4.7E-2</v>
      </c>
      <c r="M51">
        <v>2.4E-2</v>
      </c>
      <c r="N51" s="5">
        <f t="shared" si="8"/>
        <v>2.9520000000000001E-2</v>
      </c>
      <c r="O51" s="5">
        <f t="shared" si="7"/>
        <v>5.5200000000000006E-3</v>
      </c>
    </row>
    <row r="52" spans="4:15" x14ac:dyDescent="0.25">
      <c r="G52" s="5">
        <v>2.1599999999999999E-4</v>
      </c>
    </row>
    <row r="53" spans="4:15" x14ac:dyDescent="0.25">
      <c r="D53" s="35"/>
      <c r="E53" t="s">
        <v>3981</v>
      </c>
    </row>
  </sheetData>
  <sortState xmlns:xlrd2="http://schemas.microsoft.com/office/spreadsheetml/2017/richdata2" ref="D40:I51">
    <sortCondition ref="D40:D51"/>
  </sortState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5F586-6C8E-456A-9700-8ABF88847160}">
  <dimension ref="A1:AI21"/>
  <sheetViews>
    <sheetView tabSelected="1" zoomScale="115" zoomScaleNormal="115" workbookViewId="0">
      <selection activeCell="A19" sqref="A19"/>
    </sheetView>
  </sheetViews>
  <sheetFormatPr defaultRowHeight="13.2" x14ac:dyDescent="0.25"/>
  <cols>
    <col min="1" max="1" width="14.109375" bestFit="1" customWidth="1"/>
    <col min="2" max="2" width="23.109375" bestFit="1" customWidth="1"/>
    <col min="3" max="3" width="11.109375" customWidth="1"/>
    <col min="4" max="4" width="8.33203125" bestFit="1" customWidth="1"/>
    <col min="5" max="5" width="11.44140625" customWidth="1"/>
    <col min="6" max="6" width="20.6640625" customWidth="1"/>
    <col min="7" max="7" width="16.109375" customWidth="1"/>
    <col min="8" max="8" width="8.6640625" customWidth="1"/>
    <col min="9" max="9" width="16.33203125" bestFit="1" customWidth="1"/>
    <col min="10" max="10" width="12.5546875" customWidth="1"/>
    <col min="11" max="11" width="12.44140625" bestFit="1" customWidth="1"/>
    <col min="12" max="12" width="12.33203125" customWidth="1"/>
    <col min="13" max="13" width="10.44140625" bestFit="1" customWidth="1"/>
    <col min="14" max="14" width="14.109375" customWidth="1"/>
    <col min="15" max="15" width="23.5546875" bestFit="1" customWidth="1"/>
    <col min="17" max="17" width="10.88671875" customWidth="1"/>
    <col min="18" max="18" width="34" bestFit="1" customWidth="1"/>
    <col min="23" max="23" width="14.109375" bestFit="1" customWidth="1"/>
    <col min="24" max="24" width="10.88671875" bestFit="1" customWidth="1"/>
    <col min="27" max="27" width="12.5546875" bestFit="1" customWidth="1"/>
    <col min="30" max="30" width="16" bestFit="1" customWidth="1"/>
    <col min="32" max="32" width="10.5546875" bestFit="1" customWidth="1"/>
    <col min="33" max="33" width="10.109375" bestFit="1" customWidth="1"/>
    <col min="34" max="34" width="15.6640625" bestFit="1" customWidth="1"/>
  </cols>
  <sheetData>
    <row r="1" spans="1:35" ht="15.6" x14ac:dyDescent="0.3">
      <c r="A1" s="56" t="s">
        <v>4010</v>
      </c>
    </row>
    <row r="2" spans="1:35" ht="13.8" thickBot="1" x14ac:dyDescent="0.3">
      <c r="R2" t="s">
        <v>3790</v>
      </c>
      <c r="W2" t="s">
        <v>3794</v>
      </c>
      <c r="AD2" t="s">
        <v>3795</v>
      </c>
    </row>
    <row r="3" spans="1:35" ht="13.8" thickBot="1" x14ac:dyDescent="0.3">
      <c r="A3" s="7" t="s">
        <v>3765</v>
      </c>
      <c r="B3" s="12" t="s">
        <v>3766</v>
      </c>
      <c r="C3" s="13"/>
      <c r="D3" s="13"/>
      <c r="E3" s="14"/>
      <c r="F3" s="10" t="s">
        <v>3767</v>
      </c>
      <c r="G3" s="11"/>
      <c r="H3" s="11"/>
      <c r="I3" s="41"/>
      <c r="J3" s="12" t="s">
        <v>3768</v>
      </c>
      <c r="K3" s="37"/>
      <c r="L3" s="37"/>
      <c r="M3" s="13"/>
      <c r="N3" s="14"/>
      <c r="O3" s="43" t="s">
        <v>3769</v>
      </c>
      <c r="P3" s="19" t="s">
        <v>3770</v>
      </c>
      <c r="R3" s="6"/>
      <c r="S3" s="15" t="s">
        <v>3771</v>
      </c>
      <c r="T3" s="6" t="s">
        <v>3772</v>
      </c>
      <c r="U3" s="6" t="s">
        <v>3773</v>
      </c>
      <c r="W3" s="6"/>
      <c r="X3" s="6" t="s">
        <v>3791</v>
      </c>
      <c r="Y3" s="6" t="s">
        <v>3792</v>
      </c>
      <c r="Z3" s="6" t="s">
        <v>3793</v>
      </c>
      <c r="AA3" s="6" t="s">
        <v>3789</v>
      </c>
      <c r="AD3" s="6"/>
      <c r="AE3" s="6" t="s">
        <v>3786</v>
      </c>
      <c r="AF3" s="6" t="s">
        <v>3787</v>
      </c>
      <c r="AG3" s="6" t="s">
        <v>3982</v>
      </c>
      <c r="AH3" s="6" t="s">
        <v>3789</v>
      </c>
      <c r="AI3" s="6"/>
    </row>
    <row r="4" spans="1:35" ht="66" x14ac:dyDescent="0.25">
      <c r="A4" s="7"/>
      <c r="B4" s="27" t="s">
        <v>3771</v>
      </c>
      <c r="C4" s="28" t="s">
        <v>3772</v>
      </c>
      <c r="D4" s="28" t="s">
        <v>3773</v>
      </c>
      <c r="E4" s="29" t="s">
        <v>3791</v>
      </c>
      <c r="F4" s="30" t="s">
        <v>3771</v>
      </c>
      <c r="G4" s="31" t="s">
        <v>3772</v>
      </c>
      <c r="H4" s="31" t="s">
        <v>3773</v>
      </c>
      <c r="I4" s="42" t="s">
        <v>3792</v>
      </c>
      <c r="J4" s="27" t="s">
        <v>4007</v>
      </c>
      <c r="K4" s="38" t="s">
        <v>3974</v>
      </c>
      <c r="L4" s="38" t="s">
        <v>4009</v>
      </c>
      <c r="M4" s="28" t="s">
        <v>4008</v>
      </c>
      <c r="N4" s="29" t="s">
        <v>3793</v>
      </c>
      <c r="O4" s="44" t="s">
        <v>3769</v>
      </c>
      <c r="P4" s="32" t="s">
        <v>3770</v>
      </c>
      <c r="Q4" s="34"/>
      <c r="R4" s="15" t="s">
        <v>3786</v>
      </c>
      <c r="S4" s="9">
        <f>B17</f>
        <v>0.73299999999999998</v>
      </c>
      <c r="T4" s="9">
        <f>C17</f>
        <v>0.28599999999999998</v>
      </c>
      <c r="U4" s="9">
        <f>D17</f>
        <v>0.10400000000000001</v>
      </c>
      <c r="W4" s="6" t="s">
        <v>7</v>
      </c>
      <c r="X4" s="9">
        <f>E5</f>
        <v>0.21299999999999999</v>
      </c>
      <c r="Y4" s="9">
        <f>I5</f>
        <v>6.4000000000000001E-2</v>
      </c>
      <c r="Z4" s="9">
        <f>N5</f>
        <v>5.8000000000000003E-2</v>
      </c>
      <c r="AA4" s="9">
        <f>O5</f>
        <v>0</v>
      </c>
      <c r="AB4">
        <f>SUM(X4:AA4)</f>
        <v>0.33500000000000002</v>
      </c>
      <c r="AD4" s="6" t="s">
        <v>7</v>
      </c>
      <c r="AE4" s="9">
        <f>D5</f>
        <v>1E-3</v>
      </c>
      <c r="AF4" s="9">
        <f>H5</f>
        <v>0.06</v>
      </c>
      <c r="AG4" s="9">
        <f>M5</f>
        <v>3.9E-2</v>
      </c>
      <c r="AH4" s="9">
        <f>O5</f>
        <v>0</v>
      </c>
      <c r="AI4" s="9">
        <f>SUM(AE4:AH4)</f>
        <v>0.1</v>
      </c>
    </row>
    <row r="5" spans="1:35" x14ac:dyDescent="0.25">
      <c r="A5" s="55" t="s">
        <v>7</v>
      </c>
      <c r="B5" s="16">
        <f t="shared" ref="B5:B16" si="0">_xlfn.IFNA(VLOOKUP(A5,Windtwh,4,0),"")</f>
        <v>0.21199999999999999</v>
      </c>
      <c r="C5" s="17">
        <f t="shared" ref="C5:C16" si="1">_xlfn.IFNA(VLOOKUP(A5,Windtwh,7,0),"")</f>
        <v>0</v>
      </c>
      <c r="D5" s="17">
        <v>1E-3</v>
      </c>
      <c r="E5" s="18">
        <f>SUM(B5:D5)</f>
        <v>0.21299999999999999</v>
      </c>
      <c r="F5" s="8">
        <f t="shared" ref="F5:F15" si="2">_xlfn.IFNA(VLOOKUP(A5,Zontwh,4,0),"")</f>
        <v>1E-3</v>
      </c>
      <c r="G5" s="9">
        <f t="shared" ref="G5:G15" si="3">_xlfn.IFNA(VLOOKUP(A5,Zontwh,7,0),"")</f>
        <v>3.0000000000000001E-3</v>
      </c>
      <c r="H5" s="9">
        <v>0.06</v>
      </c>
      <c r="I5" s="39">
        <f>SUM(F5:H5)</f>
        <v>6.4000000000000001E-2</v>
      </c>
      <c r="J5" s="16">
        <f t="shared" ref="J5:J16" si="4">_xlfn.IFNA(VLOOKUP($A5,Zonopdak,2,0),"")</f>
        <v>6.0000000000000001E-3</v>
      </c>
      <c r="K5" s="17">
        <f t="shared" ref="K5:K16" si="5">_xlfn.IFNA(VLOOKUP($A5,Zonopdak,3,0),"")</f>
        <v>7.0000000000000001E-3</v>
      </c>
      <c r="L5" s="17">
        <f t="shared" ref="L5:L16" si="6">_xlfn.IFNA(VLOOKUP($A5,Zonopdak,4,0),"")</f>
        <v>6.0000000000000001E-3</v>
      </c>
      <c r="M5" s="17">
        <f t="shared" ref="M5:M16" si="7">_xlfn.IFNA(VLOOKUP($A5,Zonopdak,5,0),"")</f>
        <v>3.9E-2</v>
      </c>
      <c r="N5" s="18">
        <f t="shared" ref="N5:N16" si="8">_xlfn.IFNA(VLOOKUP($A5,Zonopdak,6,0),"")</f>
        <v>5.8000000000000003E-2</v>
      </c>
      <c r="O5" s="40"/>
      <c r="P5" s="20">
        <f>SUM(E5,I5,N5,O5)</f>
        <v>0.33500000000000002</v>
      </c>
      <c r="R5" s="6" t="s">
        <v>3787</v>
      </c>
      <c r="S5" s="9">
        <f>F17</f>
        <v>0.34700000000000009</v>
      </c>
      <c r="T5" s="9">
        <f>G17</f>
        <v>0.53900000000000003</v>
      </c>
      <c r="U5" s="9">
        <f>H17</f>
        <v>0.36249999999999999</v>
      </c>
      <c r="W5" s="6" t="s">
        <v>12</v>
      </c>
      <c r="X5" s="9">
        <f t="shared" ref="X5:X15" si="9">E6</f>
        <v>0</v>
      </c>
      <c r="Y5" s="9">
        <f t="shared" ref="Y5:Y15" si="10">I6</f>
        <v>0.1</v>
      </c>
      <c r="Z5" s="9">
        <f t="shared" ref="Z5:Z15" si="11">N6</f>
        <v>0.1</v>
      </c>
      <c r="AA5" s="9">
        <f t="shared" ref="AA5:AA15" si="12">O6</f>
        <v>0</v>
      </c>
      <c r="AB5">
        <f t="shared" ref="AB5:AB15" si="13">SUM(X5:AA5)</f>
        <v>0.2</v>
      </c>
      <c r="AD5" s="6" t="s">
        <v>12</v>
      </c>
      <c r="AE5" s="9">
        <f t="shared" ref="AE5:AE15" si="14">D6</f>
        <v>0</v>
      </c>
      <c r="AF5" s="9">
        <f t="shared" ref="AF5:AF15" si="15">H6</f>
        <v>4.9000000000000002E-2</v>
      </c>
      <c r="AG5" s="9">
        <f t="shared" ref="AG5:AG15" si="16">M6</f>
        <v>6.8000000000000005E-2</v>
      </c>
      <c r="AH5" s="9">
        <f t="shared" ref="AH5:AH15" si="17">O6</f>
        <v>0</v>
      </c>
      <c r="AI5" s="9">
        <f t="shared" ref="AI5:AI15" si="18">SUM(AE5:AH5)</f>
        <v>0.11700000000000001</v>
      </c>
    </row>
    <row r="6" spans="1:35" x14ac:dyDescent="0.25">
      <c r="A6" s="55" t="s">
        <v>12</v>
      </c>
      <c r="B6" s="16" t="str">
        <f t="shared" si="0"/>
        <v/>
      </c>
      <c r="C6" s="17" t="str">
        <f t="shared" si="1"/>
        <v/>
      </c>
      <c r="D6" s="17"/>
      <c r="E6" s="18">
        <f t="shared" ref="E6:E16" si="19">SUM(B6:D6)</f>
        <v>0</v>
      </c>
      <c r="F6" s="8">
        <v>1.0999999999999999E-2</v>
      </c>
      <c r="G6" s="9">
        <f t="shared" si="3"/>
        <v>0.04</v>
      </c>
      <c r="H6" s="9">
        <v>4.9000000000000002E-2</v>
      </c>
      <c r="I6" s="39">
        <f t="shared" ref="I6:I15" si="20">SUM(F6:H6)</f>
        <v>0.1</v>
      </c>
      <c r="J6" s="16">
        <f t="shared" si="4"/>
        <v>7.0000000000000001E-3</v>
      </c>
      <c r="K6" s="17">
        <f t="shared" si="5"/>
        <v>1.4E-2</v>
      </c>
      <c r="L6" s="17">
        <f t="shared" si="6"/>
        <v>1.0999999999999999E-2</v>
      </c>
      <c r="M6" s="17">
        <f t="shared" si="7"/>
        <v>6.8000000000000005E-2</v>
      </c>
      <c r="N6" s="18">
        <f t="shared" si="8"/>
        <v>0.1</v>
      </c>
      <c r="O6" s="40"/>
      <c r="P6" s="20">
        <f t="shared" ref="P6:P16" si="21">SUM(E6,I6,N6,O6)</f>
        <v>0.2</v>
      </c>
      <c r="R6" s="6" t="s">
        <v>3788</v>
      </c>
      <c r="S6" s="9">
        <f>SUM(J17,L17)</f>
        <v>0.17700000000000002</v>
      </c>
      <c r="T6" s="9">
        <f>K17</f>
        <v>0.17300000000000004</v>
      </c>
      <c r="U6" s="9">
        <f>M17</f>
        <v>0.54300000000000004</v>
      </c>
      <c r="W6" s="6" t="s">
        <v>22</v>
      </c>
      <c r="X6" s="9">
        <f t="shared" si="9"/>
        <v>0.38500000000000001</v>
      </c>
      <c r="Y6" s="9">
        <f t="shared" si="10"/>
        <v>0.252</v>
      </c>
      <c r="Z6" s="9">
        <f t="shared" si="11"/>
        <v>4.5999999999999999E-2</v>
      </c>
      <c r="AA6" s="9">
        <f t="shared" si="12"/>
        <v>0</v>
      </c>
      <c r="AB6">
        <f t="shared" si="13"/>
        <v>0.68300000000000005</v>
      </c>
      <c r="AD6" s="6" t="s">
        <v>22</v>
      </c>
      <c r="AE6" s="9">
        <f t="shared" si="14"/>
        <v>0</v>
      </c>
      <c r="AF6" s="9">
        <f t="shared" si="15"/>
        <v>0.01</v>
      </c>
      <c r="AG6" s="9">
        <f t="shared" si="16"/>
        <v>0.03</v>
      </c>
      <c r="AH6" s="9">
        <f t="shared" si="17"/>
        <v>0</v>
      </c>
      <c r="AI6" s="9">
        <f t="shared" si="18"/>
        <v>0.04</v>
      </c>
    </row>
    <row r="7" spans="1:35" x14ac:dyDescent="0.25">
      <c r="A7" s="55" t="s">
        <v>22</v>
      </c>
      <c r="B7" s="16">
        <f t="shared" si="0"/>
        <v>0.38500000000000001</v>
      </c>
      <c r="C7" s="17">
        <f t="shared" si="1"/>
        <v>0</v>
      </c>
      <c r="D7" s="17"/>
      <c r="E7" s="18">
        <f t="shared" si="19"/>
        <v>0.38500000000000001</v>
      </c>
      <c r="F7" s="8">
        <f t="shared" si="2"/>
        <v>0.13900000000000001</v>
      </c>
      <c r="G7" s="9">
        <f t="shared" si="3"/>
        <v>0.10299999999999999</v>
      </c>
      <c r="H7" s="9">
        <v>0.01</v>
      </c>
      <c r="I7" s="39">
        <f t="shared" si="20"/>
        <v>0.252</v>
      </c>
      <c r="J7" s="16">
        <f t="shared" si="4"/>
        <v>4.0000000000000001E-3</v>
      </c>
      <c r="K7" s="17">
        <f t="shared" si="5"/>
        <v>4.0000000000000001E-3</v>
      </c>
      <c r="L7" s="17">
        <f t="shared" si="6"/>
        <v>8.0000000000000002E-3</v>
      </c>
      <c r="M7" s="17">
        <f t="shared" si="7"/>
        <v>0.03</v>
      </c>
      <c r="N7" s="18">
        <f t="shared" si="8"/>
        <v>4.5999999999999999E-2</v>
      </c>
      <c r="O7" s="40"/>
      <c r="P7" s="20">
        <f t="shared" si="21"/>
        <v>0.68300000000000005</v>
      </c>
      <c r="R7" s="6" t="s">
        <v>3789</v>
      </c>
      <c r="S7" s="9"/>
      <c r="T7" s="9"/>
      <c r="U7" s="9">
        <f>O17</f>
        <v>0.23400000000000001</v>
      </c>
      <c r="W7" s="6" t="s">
        <v>47</v>
      </c>
      <c r="X7" s="9">
        <f t="shared" si="9"/>
        <v>0.13400000000000001</v>
      </c>
      <c r="Y7" s="9">
        <f t="shared" si="10"/>
        <v>0.187</v>
      </c>
      <c r="Z7" s="9">
        <f t="shared" si="11"/>
        <v>0.14899999999999999</v>
      </c>
      <c r="AA7" s="9">
        <f t="shared" si="12"/>
        <v>0</v>
      </c>
      <c r="AB7">
        <f t="shared" si="13"/>
        <v>0.47</v>
      </c>
      <c r="AD7" s="6" t="s">
        <v>47</v>
      </c>
      <c r="AE7" s="9">
        <f t="shared" si="14"/>
        <v>0</v>
      </c>
      <c r="AF7" s="9">
        <f t="shared" si="15"/>
        <v>0.09</v>
      </c>
      <c r="AG7" s="9">
        <f t="shared" si="16"/>
        <v>0.1</v>
      </c>
      <c r="AH7" s="9">
        <f t="shared" si="17"/>
        <v>0</v>
      </c>
      <c r="AI7" s="9">
        <f t="shared" si="18"/>
        <v>0.19</v>
      </c>
    </row>
    <row r="8" spans="1:35" x14ac:dyDescent="0.25">
      <c r="A8" s="55" t="s">
        <v>47</v>
      </c>
      <c r="B8" s="16">
        <f>_xlfn.IFNA(VLOOKUP(A8,Windtwh,4,0),"")</f>
        <v>0.13400000000000001</v>
      </c>
      <c r="C8" s="17">
        <f t="shared" si="1"/>
        <v>0</v>
      </c>
      <c r="D8" s="17"/>
      <c r="E8" s="18">
        <f t="shared" si="19"/>
        <v>0.13400000000000001</v>
      </c>
      <c r="F8" s="8">
        <f t="shared" si="2"/>
        <v>3.5000000000000003E-2</v>
      </c>
      <c r="G8" s="9">
        <f t="shared" si="3"/>
        <v>6.2E-2</v>
      </c>
      <c r="H8" s="9">
        <v>0.09</v>
      </c>
      <c r="I8" s="39">
        <f t="shared" si="20"/>
        <v>0.187</v>
      </c>
      <c r="J8" s="16">
        <f t="shared" si="4"/>
        <v>8.9999999999999993E-3</v>
      </c>
      <c r="K8" s="17">
        <f t="shared" si="5"/>
        <v>2.9000000000000001E-2</v>
      </c>
      <c r="L8" s="17">
        <f t="shared" si="6"/>
        <v>1.0999999999999999E-2</v>
      </c>
      <c r="M8" s="17">
        <f t="shared" si="7"/>
        <v>0.1</v>
      </c>
      <c r="N8" s="18">
        <f t="shared" si="8"/>
        <v>0.14899999999999999</v>
      </c>
      <c r="O8" s="40"/>
      <c r="P8" s="20">
        <f t="shared" si="21"/>
        <v>0.47</v>
      </c>
      <c r="S8" s="5">
        <f>SUM(S4:S7)</f>
        <v>1.2570000000000001</v>
      </c>
      <c r="T8" s="5">
        <f t="shared" ref="T8:U8" si="22">SUM(T4:T7)</f>
        <v>0.998</v>
      </c>
      <c r="U8" s="5">
        <f t="shared" si="22"/>
        <v>1.2435</v>
      </c>
      <c r="W8" s="6" t="s">
        <v>3559</v>
      </c>
      <c r="X8" s="9">
        <f t="shared" si="9"/>
        <v>2E-3</v>
      </c>
      <c r="Y8" s="9">
        <f t="shared" si="10"/>
        <v>5.0000000000000001E-4</v>
      </c>
      <c r="Z8" s="9">
        <f t="shared" si="11"/>
        <v>0.06</v>
      </c>
      <c r="AA8" s="9">
        <f t="shared" si="12"/>
        <v>3.6999999999999998E-2</v>
      </c>
      <c r="AB8">
        <f t="shared" si="13"/>
        <v>9.9500000000000005E-2</v>
      </c>
      <c r="AD8" s="6" t="s">
        <v>3559</v>
      </c>
      <c r="AE8" s="9">
        <f t="shared" si="14"/>
        <v>2E-3</v>
      </c>
      <c r="AF8" s="9">
        <f t="shared" si="15"/>
        <v>5.0000000000000001E-4</v>
      </c>
      <c r="AG8" s="9">
        <f t="shared" si="16"/>
        <v>4.5999999999999999E-2</v>
      </c>
      <c r="AH8" s="9">
        <f t="shared" si="17"/>
        <v>3.6999999999999998E-2</v>
      </c>
      <c r="AI8" s="9">
        <f t="shared" si="18"/>
        <v>8.5499999999999993E-2</v>
      </c>
    </row>
    <row r="9" spans="1:35" x14ac:dyDescent="0.25">
      <c r="A9" s="55" t="s">
        <v>3559</v>
      </c>
      <c r="B9" s="16">
        <f t="shared" si="0"/>
        <v>0</v>
      </c>
      <c r="C9" s="17">
        <f t="shared" si="1"/>
        <v>0</v>
      </c>
      <c r="D9" s="17">
        <v>2E-3</v>
      </c>
      <c r="E9" s="18">
        <f t="shared" si="19"/>
        <v>2E-3</v>
      </c>
      <c r="F9" s="8" t="str">
        <f t="shared" si="2"/>
        <v/>
      </c>
      <c r="G9" s="9" t="str">
        <f t="shared" si="3"/>
        <v/>
      </c>
      <c r="H9" s="9">
        <v>5.0000000000000001E-4</v>
      </c>
      <c r="I9" s="39">
        <f t="shared" si="20"/>
        <v>5.0000000000000001E-4</v>
      </c>
      <c r="J9" s="16">
        <f t="shared" si="4"/>
        <v>7.0000000000000001E-3</v>
      </c>
      <c r="K9" s="17">
        <f t="shared" si="5"/>
        <v>3.0000000000000001E-3</v>
      </c>
      <c r="L9" s="17">
        <f t="shared" si="6"/>
        <v>4.0000000000000001E-3</v>
      </c>
      <c r="M9" s="17">
        <f t="shared" si="7"/>
        <v>4.5999999999999999E-2</v>
      </c>
      <c r="N9" s="18">
        <f t="shared" si="8"/>
        <v>0.06</v>
      </c>
      <c r="O9" s="40">
        <v>3.6999999999999998E-2</v>
      </c>
      <c r="P9" s="20">
        <f t="shared" si="21"/>
        <v>9.9500000000000005E-2</v>
      </c>
      <c r="U9" s="5">
        <f>SUM(S8:U8)</f>
        <v>3.4984999999999999</v>
      </c>
      <c r="W9" s="6" t="s">
        <v>68</v>
      </c>
      <c r="X9" s="9">
        <f t="shared" si="9"/>
        <v>0.28599999999999998</v>
      </c>
      <c r="Y9" s="9">
        <f t="shared" si="10"/>
        <v>0.253</v>
      </c>
      <c r="Z9" s="9">
        <f t="shared" si="11"/>
        <v>0.13900000000000001</v>
      </c>
      <c r="AA9" s="9">
        <f t="shared" si="12"/>
        <v>0</v>
      </c>
      <c r="AB9">
        <f t="shared" si="13"/>
        <v>0.67799999999999994</v>
      </c>
      <c r="AD9" s="6" t="s">
        <v>68</v>
      </c>
      <c r="AE9" s="9">
        <f t="shared" si="14"/>
        <v>0</v>
      </c>
      <c r="AF9" s="9">
        <f t="shared" si="15"/>
        <v>5.7000000000000002E-2</v>
      </c>
      <c r="AG9" s="9">
        <f t="shared" si="16"/>
        <v>4.7E-2</v>
      </c>
      <c r="AH9" s="9">
        <f t="shared" si="17"/>
        <v>0</v>
      </c>
      <c r="AI9" s="9">
        <f t="shared" si="18"/>
        <v>0.10400000000000001</v>
      </c>
    </row>
    <row r="10" spans="1:35" x14ac:dyDescent="0.25">
      <c r="A10" s="55" t="s">
        <v>68</v>
      </c>
      <c r="B10" s="16">
        <f t="shared" si="0"/>
        <v>0</v>
      </c>
      <c r="C10" s="17">
        <f t="shared" si="1"/>
        <v>0.28599999999999998</v>
      </c>
      <c r="D10" s="17"/>
      <c r="E10" s="18">
        <f t="shared" si="19"/>
        <v>0.28599999999999998</v>
      </c>
      <c r="F10" s="8">
        <f t="shared" si="2"/>
        <v>5.2999999999999999E-2</v>
      </c>
      <c r="G10" s="9">
        <f t="shared" si="3"/>
        <v>0.14299999999999999</v>
      </c>
      <c r="H10" s="9">
        <v>5.7000000000000002E-2</v>
      </c>
      <c r="I10" s="39">
        <f t="shared" si="20"/>
        <v>0.253</v>
      </c>
      <c r="J10" s="16">
        <f t="shared" si="4"/>
        <v>1.2999999999999999E-2</v>
      </c>
      <c r="K10" s="17">
        <f t="shared" si="5"/>
        <v>0.06</v>
      </c>
      <c r="L10" s="17">
        <f t="shared" si="6"/>
        <v>1.9E-2</v>
      </c>
      <c r="M10" s="17">
        <f t="shared" si="7"/>
        <v>4.7E-2</v>
      </c>
      <c r="N10" s="18">
        <f t="shared" si="8"/>
        <v>0.13900000000000001</v>
      </c>
      <c r="O10" s="40"/>
      <c r="P10" s="20">
        <f t="shared" si="21"/>
        <v>0.67799999999999994</v>
      </c>
      <c r="W10" s="6" t="s">
        <v>80</v>
      </c>
      <c r="X10" s="9">
        <f t="shared" si="9"/>
        <v>1E-3</v>
      </c>
      <c r="Y10" s="9">
        <f t="shared" si="10"/>
        <v>0.23799999999999999</v>
      </c>
      <c r="Z10" s="9">
        <f t="shared" si="11"/>
        <v>9.8000000000000004E-2</v>
      </c>
      <c r="AA10" s="9">
        <f t="shared" si="12"/>
        <v>0</v>
      </c>
      <c r="AB10">
        <f t="shared" si="13"/>
        <v>0.33699999999999997</v>
      </c>
      <c r="AD10" s="6" t="s">
        <v>80</v>
      </c>
      <c r="AE10" s="9">
        <f t="shared" si="14"/>
        <v>1E-3</v>
      </c>
      <c r="AF10" s="9">
        <f t="shared" si="15"/>
        <v>0.04</v>
      </c>
      <c r="AG10" s="9">
        <f t="shared" si="16"/>
        <v>6.6000000000000003E-2</v>
      </c>
      <c r="AH10" s="9">
        <f t="shared" si="17"/>
        <v>0</v>
      </c>
      <c r="AI10" s="9">
        <f t="shared" si="18"/>
        <v>0.10700000000000001</v>
      </c>
    </row>
    <row r="11" spans="1:35" x14ac:dyDescent="0.25">
      <c r="A11" s="55" t="s">
        <v>80</v>
      </c>
      <c r="B11" s="16" t="str">
        <f t="shared" si="0"/>
        <v/>
      </c>
      <c r="C11" s="17" t="str">
        <f t="shared" si="1"/>
        <v/>
      </c>
      <c r="D11" s="17">
        <v>1E-3</v>
      </c>
      <c r="E11" s="18">
        <f t="shared" si="19"/>
        <v>1E-3</v>
      </c>
      <c r="F11" s="8">
        <f t="shared" si="2"/>
        <v>5.6000000000000001E-2</v>
      </c>
      <c r="G11" s="9">
        <f t="shared" si="3"/>
        <v>0.14199999999999999</v>
      </c>
      <c r="H11" s="9">
        <v>0.04</v>
      </c>
      <c r="I11" s="39">
        <f t="shared" si="20"/>
        <v>0.23799999999999999</v>
      </c>
      <c r="J11" s="16">
        <f t="shared" si="4"/>
        <v>4.0000000000000001E-3</v>
      </c>
      <c r="K11" s="17">
        <f t="shared" si="5"/>
        <v>1.4999999999999999E-2</v>
      </c>
      <c r="L11" s="17">
        <f t="shared" si="6"/>
        <v>1.2999999999999999E-2</v>
      </c>
      <c r="M11" s="17">
        <f t="shared" si="7"/>
        <v>6.6000000000000003E-2</v>
      </c>
      <c r="N11" s="18">
        <f t="shared" si="8"/>
        <v>9.8000000000000004E-2</v>
      </c>
      <c r="O11" s="40"/>
      <c r="P11" s="20">
        <f t="shared" si="21"/>
        <v>0.33699999999999997</v>
      </c>
      <c r="W11" s="6" t="s">
        <v>109</v>
      </c>
      <c r="X11" s="9">
        <f t="shared" si="9"/>
        <v>0.10200000000000001</v>
      </c>
      <c r="Y11" s="9">
        <f t="shared" si="10"/>
        <v>5.0000000000000001E-3</v>
      </c>
      <c r="Z11" s="9">
        <f t="shared" si="11"/>
        <v>0.06</v>
      </c>
      <c r="AA11" s="9">
        <f t="shared" si="12"/>
        <v>0</v>
      </c>
      <c r="AB11">
        <f t="shared" si="13"/>
        <v>0.16700000000000001</v>
      </c>
      <c r="AD11" s="6" t="s">
        <v>109</v>
      </c>
      <c r="AE11" s="9">
        <f t="shared" si="14"/>
        <v>0.1</v>
      </c>
      <c r="AF11" s="9">
        <f t="shared" si="15"/>
        <v>0</v>
      </c>
      <c r="AG11" s="9">
        <f t="shared" si="16"/>
        <v>4.2000000000000003E-2</v>
      </c>
      <c r="AH11" s="9">
        <f t="shared" si="17"/>
        <v>0</v>
      </c>
      <c r="AI11" s="9">
        <f t="shared" si="18"/>
        <v>0.14200000000000002</v>
      </c>
    </row>
    <row r="12" spans="1:35" x14ac:dyDescent="0.25">
      <c r="A12" s="55" t="s">
        <v>109</v>
      </c>
      <c r="B12" s="16">
        <f t="shared" si="0"/>
        <v>2E-3</v>
      </c>
      <c r="C12" s="17">
        <f t="shared" si="1"/>
        <v>0</v>
      </c>
      <c r="D12" s="17">
        <v>0.1</v>
      </c>
      <c r="E12" s="18">
        <f t="shared" si="19"/>
        <v>0.10200000000000001</v>
      </c>
      <c r="F12" s="8">
        <f t="shared" si="2"/>
        <v>0</v>
      </c>
      <c r="G12" s="9">
        <f t="shared" si="3"/>
        <v>5.0000000000000001E-3</v>
      </c>
      <c r="H12" s="9"/>
      <c r="I12" s="39">
        <f t="shared" si="20"/>
        <v>5.0000000000000001E-3</v>
      </c>
      <c r="J12" s="16">
        <f t="shared" si="4"/>
        <v>3.0000000000000001E-3</v>
      </c>
      <c r="K12" s="17">
        <f t="shared" si="5"/>
        <v>0.01</v>
      </c>
      <c r="L12" s="17">
        <f t="shared" si="6"/>
        <v>5.0000000000000001E-3</v>
      </c>
      <c r="M12" s="17">
        <f t="shared" si="7"/>
        <v>4.2000000000000003E-2</v>
      </c>
      <c r="N12" s="18">
        <f t="shared" si="8"/>
        <v>0.06</v>
      </c>
      <c r="O12" s="40"/>
      <c r="P12" s="20">
        <f t="shared" si="21"/>
        <v>0.16700000000000001</v>
      </c>
      <c r="W12" s="6" t="s">
        <v>112</v>
      </c>
      <c r="X12" s="9">
        <f t="shared" si="9"/>
        <v>0</v>
      </c>
      <c r="Y12" s="9">
        <f t="shared" si="10"/>
        <v>0.11499999999999999</v>
      </c>
      <c r="Z12" s="9">
        <f t="shared" si="11"/>
        <v>6.8000000000000005E-2</v>
      </c>
      <c r="AA12" s="9">
        <f t="shared" si="12"/>
        <v>2.8000000000000001E-2</v>
      </c>
      <c r="AB12">
        <f t="shared" si="13"/>
        <v>0.21099999999999999</v>
      </c>
      <c r="AD12" s="6" t="s">
        <v>112</v>
      </c>
      <c r="AE12" s="9">
        <f t="shared" si="14"/>
        <v>0</v>
      </c>
      <c r="AF12" s="9">
        <f t="shared" si="15"/>
        <v>5.6000000000000001E-2</v>
      </c>
      <c r="AG12" s="9">
        <f t="shared" si="16"/>
        <v>4.2000000000000003E-2</v>
      </c>
      <c r="AH12" s="9">
        <f t="shared" si="17"/>
        <v>2.8000000000000001E-2</v>
      </c>
      <c r="AI12" s="9">
        <f t="shared" si="18"/>
        <v>0.126</v>
      </c>
    </row>
    <row r="13" spans="1:35" x14ac:dyDescent="0.25">
      <c r="A13" s="55" t="s">
        <v>112</v>
      </c>
      <c r="B13" s="16" t="str">
        <f t="shared" si="0"/>
        <v/>
      </c>
      <c r="C13" s="17" t="str">
        <f t="shared" si="1"/>
        <v/>
      </c>
      <c r="D13" s="17"/>
      <c r="E13" s="18">
        <f t="shared" si="19"/>
        <v>0</v>
      </c>
      <c r="F13" s="8">
        <f t="shared" si="2"/>
        <v>2.1000000000000001E-2</v>
      </c>
      <c r="G13" s="9">
        <f t="shared" si="3"/>
        <v>3.7999999999999999E-2</v>
      </c>
      <c r="H13" s="9">
        <v>5.6000000000000001E-2</v>
      </c>
      <c r="I13" s="39">
        <f t="shared" si="20"/>
        <v>0.11499999999999999</v>
      </c>
      <c r="J13" s="16">
        <f t="shared" si="4"/>
        <v>5.0000000000000001E-3</v>
      </c>
      <c r="K13" s="17">
        <f t="shared" si="5"/>
        <v>1.0999999999999999E-2</v>
      </c>
      <c r="L13" s="17">
        <f t="shared" si="6"/>
        <v>0.01</v>
      </c>
      <c r="M13" s="17">
        <f t="shared" si="7"/>
        <v>4.2000000000000003E-2</v>
      </c>
      <c r="N13" s="18">
        <f t="shared" si="8"/>
        <v>6.8000000000000005E-2</v>
      </c>
      <c r="O13" s="40">
        <v>2.8000000000000001E-2</v>
      </c>
      <c r="P13" s="20">
        <f t="shared" si="21"/>
        <v>0.21099999999999999</v>
      </c>
      <c r="W13" s="6" t="s">
        <v>119</v>
      </c>
      <c r="X13" s="9">
        <f t="shared" si="9"/>
        <v>0</v>
      </c>
      <c r="Y13" s="9">
        <f t="shared" si="10"/>
        <v>4.0000000000000001E-3</v>
      </c>
      <c r="Z13" s="9">
        <f t="shared" si="11"/>
        <v>3.5999999999999997E-2</v>
      </c>
      <c r="AA13" s="9">
        <f t="shared" si="12"/>
        <v>7.0000000000000007E-2</v>
      </c>
      <c r="AB13">
        <f t="shared" si="13"/>
        <v>0.11</v>
      </c>
      <c r="AD13" s="6" t="s">
        <v>119</v>
      </c>
      <c r="AE13" s="9">
        <f t="shared" si="14"/>
        <v>0</v>
      </c>
      <c r="AF13" s="9">
        <f t="shared" si="15"/>
        <v>0</v>
      </c>
      <c r="AG13" s="9">
        <f t="shared" si="16"/>
        <v>1.4999999999999999E-2</v>
      </c>
      <c r="AH13" s="9">
        <f t="shared" si="17"/>
        <v>7.0000000000000007E-2</v>
      </c>
      <c r="AI13" s="9">
        <f t="shared" si="18"/>
        <v>8.5000000000000006E-2</v>
      </c>
    </row>
    <row r="14" spans="1:35" x14ac:dyDescent="0.25">
      <c r="A14" s="55" t="s">
        <v>119</v>
      </c>
      <c r="B14" s="16" t="str">
        <f t="shared" si="0"/>
        <v/>
      </c>
      <c r="C14" s="17" t="str">
        <f t="shared" si="1"/>
        <v/>
      </c>
      <c r="D14" s="17"/>
      <c r="E14" s="18">
        <f t="shared" si="19"/>
        <v>0</v>
      </c>
      <c r="F14" s="8">
        <f t="shared" si="2"/>
        <v>1E-3</v>
      </c>
      <c r="G14" s="9">
        <f t="shared" si="3"/>
        <v>3.0000000000000001E-3</v>
      </c>
      <c r="H14" s="9"/>
      <c r="I14" s="39">
        <f t="shared" si="20"/>
        <v>4.0000000000000001E-3</v>
      </c>
      <c r="J14" s="16">
        <f t="shared" si="4"/>
        <v>3.0000000000000001E-3</v>
      </c>
      <c r="K14" s="17">
        <f t="shared" si="5"/>
        <v>8.9999999999999993E-3</v>
      </c>
      <c r="L14" s="17">
        <f t="shared" si="6"/>
        <v>8.9999999999999993E-3</v>
      </c>
      <c r="M14" s="17">
        <f t="shared" si="7"/>
        <v>1.4999999999999999E-2</v>
      </c>
      <c r="N14" s="18">
        <f t="shared" si="8"/>
        <v>3.5999999999999997E-2</v>
      </c>
      <c r="O14" s="40">
        <v>7.0000000000000007E-2</v>
      </c>
      <c r="P14" s="20">
        <f t="shared" si="21"/>
        <v>0.11</v>
      </c>
      <c r="W14" s="6" t="s">
        <v>124</v>
      </c>
      <c r="X14" s="9">
        <f t="shared" si="9"/>
        <v>0</v>
      </c>
      <c r="Y14" s="9">
        <f t="shared" si="10"/>
        <v>0.03</v>
      </c>
      <c r="Z14" s="9">
        <f t="shared" si="11"/>
        <v>3.2000000000000001E-2</v>
      </c>
      <c r="AA14" s="9">
        <f t="shared" si="12"/>
        <v>7.0999999999999994E-2</v>
      </c>
      <c r="AB14">
        <f t="shared" si="13"/>
        <v>0.13300000000000001</v>
      </c>
      <c r="AD14" s="6" t="s">
        <v>124</v>
      </c>
      <c r="AE14" s="9">
        <f t="shared" si="14"/>
        <v>0</v>
      </c>
      <c r="AF14" s="9">
        <f t="shared" si="15"/>
        <v>0</v>
      </c>
      <c r="AG14" s="9">
        <f t="shared" si="16"/>
        <v>8.9999999999999993E-3</v>
      </c>
      <c r="AH14" s="9">
        <f t="shared" si="17"/>
        <v>7.0999999999999994E-2</v>
      </c>
      <c r="AI14" s="9">
        <f t="shared" si="18"/>
        <v>7.9999999999999988E-2</v>
      </c>
    </row>
    <row r="15" spans="1:35" x14ac:dyDescent="0.25">
      <c r="A15" s="55" t="s">
        <v>124</v>
      </c>
      <c r="B15" s="16" t="str">
        <f t="shared" si="0"/>
        <v/>
      </c>
      <c r="C15" s="17" t="str">
        <f t="shared" si="1"/>
        <v/>
      </c>
      <c r="D15" s="17"/>
      <c r="E15" s="18">
        <f t="shared" si="19"/>
        <v>0</v>
      </c>
      <c r="F15" s="8">
        <f t="shared" si="2"/>
        <v>0.03</v>
      </c>
      <c r="G15" s="9">
        <f t="shared" si="3"/>
        <v>0</v>
      </c>
      <c r="H15" s="9"/>
      <c r="I15" s="39">
        <f t="shared" si="20"/>
        <v>0.03</v>
      </c>
      <c r="J15" s="16">
        <f t="shared" si="4"/>
        <v>5.0000000000000001E-3</v>
      </c>
      <c r="K15" s="17">
        <f t="shared" si="5"/>
        <v>0.01</v>
      </c>
      <c r="L15" s="17">
        <f t="shared" si="6"/>
        <v>8.0000000000000002E-3</v>
      </c>
      <c r="M15" s="17">
        <f t="shared" si="7"/>
        <v>8.9999999999999993E-3</v>
      </c>
      <c r="N15" s="18">
        <f t="shared" si="8"/>
        <v>3.2000000000000001E-2</v>
      </c>
      <c r="O15" s="40">
        <v>7.0999999999999994E-2</v>
      </c>
      <c r="P15" s="20">
        <f t="shared" si="21"/>
        <v>0.13300000000000001</v>
      </c>
      <c r="W15" s="6" t="s">
        <v>125</v>
      </c>
      <c r="X15" s="9">
        <f t="shared" si="9"/>
        <v>0</v>
      </c>
      <c r="Y15" s="9">
        <f t="shared" si="10"/>
        <v>0</v>
      </c>
      <c r="Z15" s="9">
        <f t="shared" si="11"/>
        <v>4.7E-2</v>
      </c>
      <c r="AA15" s="9">
        <f t="shared" si="12"/>
        <v>2.8000000000000001E-2</v>
      </c>
      <c r="AB15">
        <f t="shared" si="13"/>
        <v>7.4999999999999997E-2</v>
      </c>
      <c r="AD15" s="6" t="s">
        <v>125</v>
      </c>
      <c r="AE15" s="9">
        <f t="shared" si="14"/>
        <v>0</v>
      </c>
      <c r="AF15" s="9">
        <f t="shared" si="15"/>
        <v>0</v>
      </c>
      <c r="AG15" s="9">
        <f t="shared" si="16"/>
        <v>3.9E-2</v>
      </c>
      <c r="AH15" s="9">
        <f t="shared" si="17"/>
        <v>2.8000000000000001E-2</v>
      </c>
      <c r="AI15" s="9">
        <f t="shared" si="18"/>
        <v>6.7000000000000004E-2</v>
      </c>
    </row>
    <row r="16" spans="1:35" ht="13.8" thickBot="1" x14ac:dyDescent="0.3">
      <c r="A16" s="55" t="s">
        <v>125</v>
      </c>
      <c r="B16" s="16" t="str">
        <f t="shared" si="0"/>
        <v/>
      </c>
      <c r="C16" s="17" t="str">
        <f t="shared" si="1"/>
        <v/>
      </c>
      <c r="D16" s="17"/>
      <c r="E16" s="18">
        <f t="shared" si="19"/>
        <v>0</v>
      </c>
      <c r="F16" s="8" t="str">
        <f t="shared" ref="F16" si="23">_xlfn.IFNA(VLOOKUP(A16,Zontwh,4,0),"")</f>
        <v/>
      </c>
      <c r="G16" s="9" t="str">
        <f t="shared" ref="G16" si="24">_xlfn.IFNA(VLOOKUP(A16,Zontwh,7,0),"")</f>
        <v/>
      </c>
      <c r="H16" s="9"/>
      <c r="I16" s="39">
        <f t="shared" ref="I16" si="25">SUM(F16:H16)</f>
        <v>0</v>
      </c>
      <c r="J16" s="16">
        <f t="shared" si="4"/>
        <v>3.0000000000000001E-3</v>
      </c>
      <c r="K16" s="17">
        <f t="shared" si="5"/>
        <v>1E-3</v>
      </c>
      <c r="L16" s="17">
        <f t="shared" si="6"/>
        <v>4.0000000000000001E-3</v>
      </c>
      <c r="M16" s="17">
        <f t="shared" si="7"/>
        <v>3.9E-2</v>
      </c>
      <c r="N16" s="18">
        <f t="shared" si="8"/>
        <v>4.7E-2</v>
      </c>
      <c r="O16" s="40">
        <v>2.8000000000000001E-2</v>
      </c>
      <c r="P16" s="20">
        <f t="shared" si="21"/>
        <v>7.4999999999999997E-2</v>
      </c>
      <c r="R16" s="54"/>
      <c r="X16" s="5">
        <f>SUM(X4:X15)</f>
        <v>1.123</v>
      </c>
      <c r="Y16" s="5">
        <f t="shared" ref="Y16:AA16" si="26">SUM(Y4:Y15)</f>
        <v>1.2484999999999999</v>
      </c>
      <c r="Z16" s="5">
        <f t="shared" si="26"/>
        <v>0.89300000000000013</v>
      </c>
      <c r="AA16" s="5">
        <f t="shared" si="26"/>
        <v>0.23400000000000001</v>
      </c>
      <c r="AB16" s="5">
        <f>SUM(X16:AA16)</f>
        <v>3.4985000000000004</v>
      </c>
      <c r="AE16" s="5">
        <f>SUM(AE4:AE15)</f>
        <v>0.10400000000000001</v>
      </c>
      <c r="AF16" s="5">
        <f t="shared" ref="AF16:AH16" si="27">SUM(AF4:AF15)</f>
        <v>0.36249999999999999</v>
      </c>
      <c r="AG16" s="5">
        <f t="shared" si="27"/>
        <v>0.54300000000000004</v>
      </c>
      <c r="AH16" s="5">
        <f t="shared" si="27"/>
        <v>0.23400000000000001</v>
      </c>
      <c r="AI16" s="5">
        <f>SUM(AE16:AH16)</f>
        <v>1.2435</v>
      </c>
    </row>
    <row r="17" spans="1:28" ht="13.8" thickBot="1" x14ac:dyDescent="0.3">
      <c r="A17" s="7" t="s">
        <v>3774</v>
      </c>
      <c r="B17" s="49">
        <f t="shared" ref="B17:P17" si="28">SUM(B5:B16)</f>
        <v>0.73299999999999998</v>
      </c>
      <c r="C17" s="50">
        <f t="shared" si="28"/>
        <v>0.28599999999999998</v>
      </c>
      <c r="D17" s="50">
        <f t="shared" si="28"/>
        <v>0.10400000000000001</v>
      </c>
      <c r="E17" s="51">
        <f t="shared" si="28"/>
        <v>1.123</v>
      </c>
      <c r="F17" s="49">
        <f t="shared" si="28"/>
        <v>0.34700000000000009</v>
      </c>
      <c r="G17" s="50">
        <f t="shared" si="28"/>
        <v>0.53900000000000003</v>
      </c>
      <c r="H17" s="50">
        <f t="shared" si="28"/>
        <v>0.36249999999999999</v>
      </c>
      <c r="I17" s="51">
        <f>SUM(I5:I16)</f>
        <v>1.2484999999999999</v>
      </c>
      <c r="J17" s="49">
        <f t="shared" si="28"/>
        <v>6.9000000000000006E-2</v>
      </c>
      <c r="K17" s="50">
        <f t="shared" si="28"/>
        <v>0.17300000000000004</v>
      </c>
      <c r="L17" s="50">
        <f t="shared" si="28"/>
        <v>0.10800000000000001</v>
      </c>
      <c r="M17" s="50">
        <f t="shared" si="28"/>
        <v>0.54300000000000004</v>
      </c>
      <c r="N17" s="51">
        <f t="shared" si="28"/>
        <v>0.89300000000000013</v>
      </c>
      <c r="O17" s="49">
        <f t="shared" si="28"/>
        <v>0.23400000000000001</v>
      </c>
      <c r="P17" s="52">
        <f t="shared" si="28"/>
        <v>3.4984999999999991</v>
      </c>
      <c r="W17" s="22"/>
      <c r="X17" s="22"/>
      <c r="Y17" s="22"/>
      <c r="Z17" s="22"/>
      <c r="AA17" s="22"/>
      <c r="AB17" s="22"/>
    </row>
    <row r="18" spans="1:28" x14ac:dyDescent="0.25">
      <c r="A18" s="23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W18" s="22"/>
      <c r="X18" s="22"/>
      <c r="Y18" s="22"/>
      <c r="Z18" s="22"/>
      <c r="AA18" s="22"/>
      <c r="AB18" s="22"/>
    </row>
    <row r="19" spans="1:28" ht="14.4" x14ac:dyDescent="0.3">
      <c r="A19" s="59" t="s">
        <v>4011</v>
      </c>
      <c r="B19" s="57"/>
      <c r="C19" s="57"/>
      <c r="D19" s="57"/>
      <c r="E19" s="57"/>
      <c r="F19" s="57"/>
      <c r="G19" s="57"/>
      <c r="H19" s="57"/>
      <c r="I19" s="57"/>
    </row>
    <row r="20" spans="1:28" s="22" customFormat="1" x14ac:dyDescent="0.25">
      <c r="W20"/>
      <c r="X20"/>
      <c r="Y20"/>
      <c r="Z20"/>
      <c r="AA20"/>
      <c r="AB20"/>
    </row>
    <row r="21" spans="1:28" x14ac:dyDescent="0.25">
      <c r="G21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5518-F90E-4148-A2DF-408DA241D9B4}">
  <dimension ref="A1:D401"/>
  <sheetViews>
    <sheetView workbookViewId="0"/>
  </sheetViews>
  <sheetFormatPr defaultRowHeight="13.2" x14ac:dyDescent="0.25"/>
  <cols>
    <col min="1" max="1" width="25.33203125" bestFit="1" customWidth="1"/>
    <col min="3" max="3" width="10.5546875" bestFit="1" customWidth="1"/>
    <col min="4" max="4" width="14.109375" bestFit="1" customWidth="1"/>
  </cols>
  <sheetData>
    <row r="1" spans="1:4" x14ac:dyDescent="0.25">
      <c r="A1" t="s">
        <v>3796</v>
      </c>
      <c r="B1" t="s">
        <v>3969</v>
      </c>
      <c r="C1" t="s">
        <v>3970</v>
      </c>
      <c r="D1" t="s">
        <v>3968</v>
      </c>
    </row>
    <row r="2" spans="1:4" x14ac:dyDescent="0.25">
      <c r="A2" t="s">
        <v>3734</v>
      </c>
      <c r="B2">
        <v>106</v>
      </c>
      <c r="C2" t="str">
        <f>CONCATENATE("GM0",B2)</f>
        <v>GM0106</v>
      </c>
      <c r="D2" t="s">
        <v>12</v>
      </c>
    </row>
    <row r="3" spans="1:4" x14ac:dyDescent="0.25">
      <c r="A3" t="s">
        <v>3808</v>
      </c>
      <c r="B3">
        <v>106</v>
      </c>
      <c r="C3" t="str">
        <f t="shared" ref="C3:C66" si="0">CONCATENATE("GM0",B3)</f>
        <v>GM0106</v>
      </c>
      <c r="D3" t="s">
        <v>12</v>
      </c>
    </row>
    <row r="4" spans="1:4" x14ac:dyDescent="0.25">
      <c r="A4" t="s">
        <v>12</v>
      </c>
      <c r="B4">
        <v>106</v>
      </c>
      <c r="C4" t="str">
        <f t="shared" si="0"/>
        <v>GM0106</v>
      </c>
      <c r="D4" t="s">
        <v>12</v>
      </c>
    </row>
    <row r="5" spans="1:4" x14ac:dyDescent="0.25">
      <c r="A5" t="s">
        <v>3811</v>
      </c>
      <c r="B5">
        <v>106</v>
      </c>
      <c r="C5" t="str">
        <f t="shared" si="0"/>
        <v>GM0106</v>
      </c>
      <c r="D5" t="s">
        <v>12</v>
      </c>
    </row>
    <row r="6" spans="1:4" x14ac:dyDescent="0.25">
      <c r="A6" t="s">
        <v>3683</v>
      </c>
      <c r="B6">
        <v>106</v>
      </c>
      <c r="C6" t="str">
        <f t="shared" si="0"/>
        <v>GM0106</v>
      </c>
      <c r="D6" t="s">
        <v>12</v>
      </c>
    </row>
    <row r="7" spans="1:4" x14ac:dyDescent="0.25">
      <c r="A7" t="s">
        <v>3817</v>
      </c>
      <c r="B7">
        <v>106</v>
      </c>
      <c r="C7" t="str">
        <f t="shared" si="0"/>
        <v>GM0106</v>
      </c>
      <c r="D7" t="s">
        <v>12</v>
      </c>
    </row>
    <row r="8" spans="1:4" x14ac:dyDescent="0.25">
      <c r="A8" t="s">
        <v>3824</v>
      </c>
      <c r="B8">
        <v>106</v>
      </c>
      <c r="C8" t="str">
        <f t="shared" si="0"/>
        <v>GM0106</v>
      </c>
      <c r="D8" t="s">
        <v>12</v>
      </c>
    </row>
    <row r="9" spans="1:4" x14ac:dyDescent="0.25">
      <c r="A9" t="s">
        <v>3825</v>
      </c>
      <c r="B9">
        <v>106</v>
      </c>
      <c r="C9" t="str">
        <f t="shared" si="0"/>
        <v>GM0106</v>
      </c>
      <c r="D9" t="s">
        <v>12</v>
      </c>
    </row>
    <row r="10" spans="1:4" x14ac:dyDescent="0.25">
      <c r="A10" t="s">
        <v>3826</v>
      </c>
      <c r="B10">
        <v>106</v>
      </c>
      <c r="C10" t="str">
        <f t="shared" si="0"/>
        <v>GM0106</v>
      </c>
      <c r="D10" t="s">
        <v>12</v>
      </c>
    </row>
    <row r="11" spans="1:4" x14ac:dyDescent="0.25">
      <c r="A11" t="s">
        <v>3827</v>
      </c>
      <c r="B11">
        <v>106</v>
      </c>
      <c r="C11" t="str">
        <f t="shared" si="0"/>
        <v>GM0106</v>
      </c>
      <c r="D11" t="s">
        <v>12</v>
      </c>
    </row>
    <row r="12" spans="1:4" x14ac:dyDescent="0.25">
      <c r="A12" t="s">
        <v>3828</v>
      </c>
      <c r="B12">
        <v>106</v>
      </c>
      <c r="C12" t="str">
        <f t="shared" si="0"/>
        <v>GM0106</v>
      </c>
      <c r="D12" t="s">
        <v>12</v>
      </c>
    </row>
    <row r="13" spans="1:4" x14ac:dyDescent="0.25">
      <c r="A13" t="s">
        <v>3593</v>
      </c>
      <c r="B13">
        <v>109</v>
      </c>
      <c r="C13" t="str">
        <f t="shared" si="0"/>
        <v>GM0109</v>
      </c>
      <c r="D13" t="s">
        <v>47</v>
      </c>
    </row>
    <row r="14" spans="1:4" x14ac:dyDescent="0.25">
      <c r="A14" t="s">
        <v>3592</v>
      </c>
      <c r="B14">
        <v>109</v>
      </c>
      <c r="C14" t="str">
        <f t="shared" si="0"/>
        <v>GM0109</v>
      </c>
      <c r="D14" t="s">
        <v>47</v>
      </c>
    </row>
    <row r="15" spans="1:4" x14ac:dyDescent="0.25">
      <c r="A15" t="s">
        <v>3596</v>
      </c>
      <c r="B15">
        <v>109</v>
      </c>
      <c r="C15" t="str">
        <f t="shared" si="0"/>
        <v>GM0109</v>
      </c>
      <c r="D15" t="s">
        <v>47</v>
      </c>
    </row>
    <row r="16" spans="1:4" x14ac:dyDescent="0.25">
      <c r="A16" t="s">
        <v>3880</v>
      </c>
      <c r="B16">
        <v>109</v>
      </c>
      <c r="C16" t="str">
        <f t="shared" si="0"/>
        <v>GM0109</v>
      </c>
      <c r="D16" t="s">
        <v>47</v>
      </c>
    </row>
    <row r="17" spans="1:4" x14ac:dyDescent="0.25">
      <c r="A17" t="s">
        <v>3591</v>
      </c>
      <c r="B17">
        <v>109</v>
      </c>
      <c r="C17" t="str">
        <f t="shared" si="0"/>
        <v>GM0109</v>
      </c>
      <c r="D17" t="s">
        <v>47</v>
      </c>
    </row>
    <row r="18" spans="1:4" x14ac:dyDescent="0.25">
      <c r="A18" t="s">
        <v>3595</v>
      </c>
      <c r="B18">
        <v>109</v>
      </c>
      <c r="C18" t="str">
        <f t="shared" si="0"/>
        <v>GM0109</v>
      </c>
      <c r="D18" t="s">
        <v>47</v>
      </c>
    </row>
    <row r="19" spans="1:4" x14ac:dyDescent="0.25">
      <c r="A19" t="s">
        <v>3594</v>
      </c>
      <c r="B19">
        <v>109</v>
      </c>
      <c r="C19" t="str">
        <f t="shared" si="0"/>
        <v>GM0109</v>
      </c>
      <c r="D19" t="s">
        <v>47</v>
      </c>
    </row>
    <row r="20" spans="1:4" x14ac:dyDescent="0.25">
      <c r="A20" t="s">
        <v>3590</v>
      </c>
      <c r="B20">
        <v>109</v>
      </c>
      <c r="C20" t="str">
        <f t="shared" si="0"/>
        <v>GM0109</v>
      </c>
      <c r="D20" t="s">
        <v>47</v>
      </c>
    </row>
    <row r="21" spans="1:4" x14ac:dyDescent="0.25">
      <c r="A21" t="s">
        <v>3597</v>
      </c>
      <c r="B21">
        <v>109</v>
      </c>
      <c r="C21" t="str">
        <f t="shared" si="0"/>
        <v>GM0109</v>
      </c>
      <c r="D21" t="s">
        <v>47</v>
      </c>
    </row>
    <row r="22" spans="1:4" x14ac:dyDescent="0.25">
      <c r="A22" t="s">
        <v>3598</v>
      </c>
      <c r="B22">
        <v>109</v>
      </c>
      <c r="C22" t="str">
        <f t="shared" si="0"/>
        <v>GM0109</v>
      </c>
      <c r="D22" t="s">
        <v>47</v>
      </c>
    </row>
    <row r="23" spans="1:4" x14ac:dyDescent="0.25">
      <c r="A23" t="s">
        <v>3585</v>
      </c>
      <c r="B23">
        <v>109</v>
      </c>
      <c r="C23" t="str">
        <f t="shared" si="0"/>
        <v>GM0109</v>
      </c>
      <c r="D23" t="s">
        <v>47</v>
      </c>
    </row>
    <row r="24" spans="1:4" x14ac:dyDescent="0.25">
      <c r="A24" t="s">
        <v>3599</v>
      </c>
      <c r="B24">
        <v>109</v>
      </c>
      <c r="C24" t="str">
        <f t="shared" si="0"/>
        <v>GM0109</v>
      </c>
      <c r="D24" t="s">
        <v>47</v>
      </c>
    </row>
    <row r="25" spans="1:4" x14ac:dyDescent="0.25">
      <c r="A25" t="s">
        <v>3581</v>
      </c>
      <c r="B25">
        <v>109</v>
      </c>
      <c r="C25" t="str">
        <f t="shared" si="0"/>
        <v>GM0109</v>
      </c>
      <c r="D25" t="s">
        <v>47</v>
      </c>
    </row>
    <row r="26" spans="1:4" x14ac:dyDescent="0.25">
      <c r="A26" t="s">
        <v>3601</v>
      </c>
      <c r="B26">
        <v>109</v>
      </c>
      <c r="C26" t="str">
        <f t="shared" si="0"/>
        <v>GM0109</v>
      </c>
      <c r="D26" t="s">
        <v>47</v>
      </c>
    </row>
    <row r="27" spans="1:4" x14ac:dyDescent="0.25">
      <c r="A27" t="s">
        <v>3586</v>
      </c>
      <c r="B27">
        <v>109</v>
      </c>
      <c r="C27" t="str">
        <f t="shared" si="0"/>
        <v>GM0109</v>
      </c>
      <c r="D27" t="s">
        <v>47</v>
      </c>
    </row>
    <row r="28" spans="1:4" x14ac:dyDescent="0.25">
      <c r="A28" t="s">
        <v>3602</v>
      </c>
      <c r="B28">
        <v>109</v>
      </c>
      <c r="C28" t="str">
        <f t="shared" si="0"/>
        <v>GM0109</v>
      </c>
      <c r="D28" t="s">
        <v>47</v>
      </c>
    </row>
    <row r="29" spans="1:4" x14ac:dyDescent="0.25">
      <c r="A29" t="s">
        <v>3587</v>
      </c>
      <c r="B29">
        <v>109</v>
      </c>
      <c r="C29" t="str">
        <f t="shared" si="0"/>
        <v>GM0109</v>
      </c>
      <c r="D29" t="s">
        <v>47</v>
      </c>
    </row>
    <row r="30" spans="1:4" x14ac:dyDescent="0.25">
      <c r="A30" t="s">
        <v>3905</v>
      </c>
      <c r="B30">
        <v>109</v>
      </c>
      <c r="C30" t="str">
        <f t="shared" si="0"/>
        <v>GM0109</v>
      </c>
      <c r="D30" t="s">
        <v>47</v>
      </c>
    </row>
    <row r="31" spans="1:4" x14ac:dyDescent="0.25">
      <c r="A31" t="s">
        <v>3589</v>
      </c>
      <c r="B31">
        <v>109</v>
      </c>
      <c r="C31" t="str">
        <f t="shared" si="0"/>
        <v>GM0109</v>
      </c>
      <c r="D31" t="s">
        <v>47</v>
      </c>
    </row>
    <row r="32" spans="1:4" x14ac:dyDescent="0.25">
      <c r="A32" t="s">
        <v>3617</v>
      </c>
      <c r="B32">
        <v>109</v>
      </c>
      <c r="C32" t="str">
        <f t="shared" si="0"/>
        <v>GM0109</v>
      </c>
      <c r="D32" t="s">
        <v>47</v>
      </c>
    </row>
    <row r="33" spans="1:4" x14ac:dyDescent="0.25">
      <c r="A33" t="s">
        <v>3603</v>
      </c>
      <c r="B33">
        <v>109</v>
      </c>
      <c r="C33" t="str">
        <f t="shared" si="0"/>
        <v>GM0109</v>
      </c>
      <c r="D33" t="s">
        <v>47</v>
      </c>
    </row>
    <row r="34" spans="1:4" x14ac:dyDescent="0.25">
      <c r="A34" t="s">
        <v>3568</v>
      </c>
      <c r="B34">
        <v>109</v>
      </c>
      <c r="C34" t="str">
        <f t="shared" si="0"/>
        <v>GM0109</v>
      </c>
      <c r="D34" t="s">
        <v>47</v>
      </c>
    </row>
    <row r="35" spans="1:4" x14ac:dyDescent="0.25">
      <c r="A35" t="s">
        <v>3916</v>
      </c>
      <c r="B35">
        <v>109</v>
      </c>
      <c r="C35" t="str">
        <f t="shared" si="0"/>
        <v>GM0109</v>
      </c>
      <c r="D35" t="s">
        <v>47</v>
      </c>
    </row>
    <row r="36" spans="1:4" x14ac:dyDescent="0.25">
      <c r="A36" t="s">
        <v>3917</v>
      </c>
      <c r="B36">
        <v>109</v>
      </c>
      <c r="C36" t="str">
        <f t="shared" si="0"/>
        <v>GM0109</v>
      </c>
      <c r="D36" t="s">
        <v>47</v>
      </c>
    </row>
    <row r="37" spans="1:4" x14ac:dyDescent="0.25">
      <c r="A37" t="s">
        <v>3566</v>
      </c>
      <c r="B37">
        <v>109</v>
      </c>
      <c r="C37" t="str">
        <f t="shared" si="0"/>
        <v>GM0109</v>
      </c>
      <c r="D37" t="s">
        <v>47</v>
      </c>
    </row>
    <row r="38" spans="1:4" x14ac:dyDescent="0.25">
      <c r="A38" t="s">
        <v>3920</v>
      </c>
      <c r="B38">
        <v>109</v>
      </c>
      <c r="C38" t="str">
        <f t="shared" si="0"/>
        <v>GM0109</v>
      </c>
      <c r="D38" t="s">
        <v>47</v>
      </c>
    </row>
    <row r="39" spans="1:4" x14ac:dyDescent="0.25">
      <c r="A39" t="s">
        <v>3922</v>
      </c>
      <c r="B39">
        <v>109</v>
      </c>
      <c r="C39" t="str">
        <f t="shared" si="0"/>
        <v>GM0109</v>
      </c>
      <c r="D39" t="s">
        <v>47</v>
      </c>
    </row>
    <row r="40" spans="1:4" x14ac:dyDescent="0.25">
      <c r="A40" t="s">
        <v>3681</v>
      </c>
      <c r="B40">
        <v>109</v>
      </c>
      <c r="C40" t="str">
        <f t="shared" si="0"/>
        <v>GM0109</v>
      </c>
      <c r="D40" t="s">
        <v>47</v>
      </c>
    </row>
    <row r="41" spans="1:4" x14ac:dyDescent="0.25">
      <c r="A41" t="s">
        <v>3925</v>
      </c>
      <c r="B41">
        <v>109</v>
      </c>
      <c r="C41" t="str">
        <f t="shared" si="0"/>
        <v>GM0109</v>
      </c>
      <c r="D41" t="s">
        <v>47</v>
      </c>
    </row>
    <row r="42" spans="1:4" x14ac:dyDescent="0.25">
      <c r="A42" t="s">
        <v>3569</v>
      </c>
      <c r="B42">
        <v>109</v>
      </c>
      <c r="C42" t="str">
        <f t="shared" si="0"/>
        <v>GM0109</v>
      </c>
      <c r="D42" t="s">
        <v>47</v>
      </c>
    </row>
    <row r="43" spans="1:4" x14ac:dyDescent="0.25">
      <c r="A43" t="s">
        <v>3570</v>
      </c>
      <c r="B43">
        <v>109</v>
      </c>
      <c r="C43" t="str">
        <f t="shared" si="0"/>
        <v>GM0109</v>
      </c>
      <c r="D43" t="s">
        <v>47</v>
      </c>
    </row>
    <row r="44" spans="1:4" x14ac:dyDescent="0.25">
      <c r="A44" t="s">
        <v>3567</v>
      </c>
      <c r="B44">
        <v>109</v>
      </c>
      <c r="C44" t="str">
        <f t="shared" si="0"/>
        <v>GM0109</v>
      </c>
      <c r="D44" t="s">
        <v>47</v>
      </c>
    </row>
    <row r="45" spans="1:4" x14ac:dyDescent="0.25">
      <c r="A45" t="s">
        <v>3938</v>
      </c>
      <c r="B45">
        <v>109</v>
      </c>
      <c r="C45" t="str">
        <f t="shared" si="0"/>
        <v>GM0109</v>
      </c>
      <c r="D45" t="s">
        <v>47</v>
      </c>
    </row>
    <row r="46" spans="1:4" x14ac:dyDescent="0.25">
      <c r="A46" t="s">
        <v>3940</v>
      </c>
      <c r="B46">
        <v>109</v>
      </c>
      <c r="C46" t="str">
        <f t="shared" si="0"/>
        <v>GM0109</v>
      </c>
      <c r="D46" t="s">
        <v>47</v>
      </c>
    </row>
    <row r="47" spans="1:4" x14ac:dyDescent="0.25">
      <c r="A47" t="s">
        <v>47</v>
      </c>
      <c r="B47">
        <v>109</v>
      </c>
      <c r="C47" t="str">
        <f t="shared" si="0"/>
        <v>GM0109</v>
      </c>
      <c r="D47" t="s">
        <v>47</v>
      </c>
    </row>
    <row r="48" spans="1:4" x14ac:dyDescent="0.25">
      <c r="A48" t="s">
        <v>3562</v>
      </c>
      <c r="B48">
        <v>109</v>
      </c>
      <c r="C48" t="str">
        <f t="shared" si="0"/>
        <v>GM0109</v>
      </c>
      <c r="D48" t="s">
        <v>47</v>
      </c>
    </row>
    <row r="49" spans="1:4" x14ac:dyDescent="0.25">
      <c r="A49" t="s">
        <v>3565</v>
      </c>
      <c r="B49">
        <v>109</v>
      </c>
      <c r="C49" t="str">
        <f t="shared" si="0"/>
        <v>GM0109</v>
      </c>
      <c r="D49" t="s">
        <v>47</v>
      </c>
    </row>
    <row r="50" spans="1:4" x14ac:dyDescent="0.25">
      <c r="A50" t="s">
        <v>3563</v>
      </c>
      <c r="B50">
        <v>109</v>
      </c>
      <c r="C50" t="str">
        <f t="shared" si="0"/>
        <v>GM0109</v>
      </c>
      <c r="D50" t="s">
        <v>47</v>
      </c>
    </row>
    <row r="51" spans="1:4" x14ac:dyDescent="0.25">
      <c r="A51" t="s">
        <v>3947</v>
      </c>
      <c r="B51">
        <v>109</v>
      </c>
      <c r="C51" t="str">
        <f t="shared" si="0"/>
        <v>GM0109</v>
      </c>
      <c r="D51" t="s">
        <v>47</v>
      </c>
    </row>
    <row r="52" spans="1:4" x14ac:dyDescent="0.25">
      <c r="A52" t="s">
        <v>3948</v>
      </c>
      <c r="B52">
        <v>109</v>
      </c>
      <c r="C52" t="str">
        <f t="shared" si="0"/>
        <v>GM0109</v>
      </c>
      <c r="D52" t="s">
        <v>47</v>
      </c>
    </row>
    <row r="53" spans="1:4" x14ac:dyDescent="0.25">
      <c r="A53" t="s">
        <v>3952</v>
      </c>
      <c r="B53">
        <v>109</v>
      </c>
      <c r="C53" t="str">
        <f t="shared" si="0"/>
        <v>GM0109</v>
      </c>
      <c r="D53" t="s">
        <v>47</v>
      </c>
    </row>
    <row r="54" spans="1:4" x14ac:dyDescent="0.25">
      <c r="A54" t="s">
        <v>3953</v>
      </c>
      <c r="B54">
        <v>109</v>
      </c>
      <c r="C54" t="str">
        <f t="shared" si="0"/>
        <v>GM0109</v>
      </c>
      <c r="D54" t="s">
        <v>47</v>
      </c>
    </row>
    <row r="55" spans="1:4" x14ac:dyDescent="0.25">
      <c r="A55" t="s">
        <v>3564</v>
      </c>
      <c r="B55">
        <v>109</v>
      </c>
      <c r="C55" t="str">
        <f t="shared" si="0"/>
        <v>GM0109</v>
      </c>
      <c r="D55" t="s">
        <v>47</v>
      </c>
    </row>
    <row r="56" spans="1:4" x14ac:dyDescent="0.25">
      <c r="A56" t="s">
        <v>3855</v>
      </c>
      <c r="B56">
        <v>114</v>
      </c>
      <c r="C56" t="str">
        <f t="shared" si="0"/>
        <v>GM0114</v>
      </c>
      <c r="D56" t="s">
        <v>68</v>
      </c>
    </row>
    <row r="57" spans="1:4" x14ac:dyDescent="0.25">
      <c r="A57" t="s">
        <v>3865</v>
      </c>
      <c r="B57">
        <v>114</v>
      </c>
      <c r="C57" t="str">
        <f t="shared" si="0"/>
        <v>GM0114</v>
      </c>
      <c r="D57" t="s">
        <v>68</v>
      </c>
    </row>
    <row r="58" spans="1:4" x14ac:dyDescent="0.25">
      <c r="A58" t="s">
        <v>3876</v>
      </c>
      <c r="B58">
        <v>114</v>
      </c>
      <c r="C58" t="str">
        <f t="shared" si="0"/>
        <v>GM0114</v>
      </c>
      <c r="D58" t="s">
        <v>68</v>
      </c>
    </row>
    <row r="59" spans="1:4" x14ac:dyDescent="0.25">
      <c r="A59" t="s">
        <v>3877</v>
      </c>
      <c r="B59">
        <v>114</v>
      </c>
      <c r="C59" t="str">
        <f t="shared" si="0"/>
        <v>GM0114</v>
      </c>
      <c r="D59" t="s">
        <v>68</v>
      </c>
    </row>
    <row r="60" spans="1:4" x14ac:dyDescent="0.25">
      <c r="A60" t="s">
        <v>3578</v>
      </c>
      <c r="B60">
        <v>114</v>
      </c>
      <c r="C60" t="str">
        <f t="shared" si="0"/>
        <v>GM0114</v>
      </c>
      <c r="D60" t="s">
        <v>68</v>
      </c>
    </row>
    <row r="61" spans="1:4" x14ac:dyDescent="0.25">
      <c r="A61" t="s">
        <v>3583</v>
      </c>
      <c r="B61">
        <v>114</v>
      </c>
      <c r="C61" t="str">
        <f t="shared" si="0"/>
        <v>GM0114</v>
      </c>
      <c r="D61" t="s">
        <v>68</v>
      </c>
    </row>
    <row r="62" spans="1:4" x14ac:dyDescent="0.25">
      <c r="A62" t="s">
        <v>3611</v>
      </c>
      <c r="B62">
        <v>114</v>
      </c>
      <c r="C62" t="str">
        <f t="shared" si="0"/>
        <v>GM0114</v>
      </c>
      <c r="D62" t="s">
        <v>68</v>
      </c>
    </row>
    <row r="63" spans="1:4" x14ac:dyDescent="0.25">
      <c r="A63" t="s">
        <v>68</v>
      </c>
      <c r="B63">
        <v>114</v>
      </c>
      <c r="C63" t="str">
        <f t="shared" si="0"/>
        <v>GM0114</v>
      </c>
      <c r="D63" t="s">
        <v>68</v>
      </c>
    </row>
    <row r="64" spans="1:4" x14ac:dyDescent="0.25">
      <c r="A64" t="s">
        <v>3576</v>
      </c>
      <c r="B64">
        <v>114</v>
      </c>
      <c r="C64" t="str">
        <f t="shared" si="0"/>
        <v>GM0114</v>
      </c>
      <c r="D64" t="s">
        <v>68</v>
      </c>
    </row>
    <row r="65" spans="1:4" x14ac:dyDescent="0.25">
      <c r="A65" t="s">
        <v>3582</v>
      </c>
      <c r="B65">
        <v>114</v>
      </c>
      <c r="C65" t="str">
        <f t="shared" si="0"/>
        <v>GM0114</v>
      </c>
      <c r="D65" t="s">
        <v>68</v>
      </c>
    </row>
    <row r="66" spans="1:4" x14ac:dyDescent="0.25">
      <c r="A66" t="s">
        <v>3886</v>
      </c>
      <c r="B66">
        <v>114</v>
      </c>
      <c r="C66" t="str">
        <f t="shared" si="0"/>
        <v>GM0114</v>
      </c>
      <c r="D66" t="s">
        <v>68</v>
      </c>
    </row>
    <row r="67" spans="1:4" x14ac:dyDescent="0.25">
      <c r="A67" t="s">
        <v>3612</v>
      </c>
      <c r="B67">
        <v>114</v>
      </c>
      <c r="C67" t="str">
        <f t="shared" ref="C67:C119" si="1">CONCATENATE("GM0",B67)</f>
        <v>GM0114</v>
      </c>
      <c r="D67" t="s">
        <v>68</v>
      </c>
    </row>
    <row r="68" spans="1:4" x14ac:dyDescent="0.25">
      <c r="A68" t="s">
        <v>3894</v>
      </c>
      <c r="B68">
        <v>114</v>
      </c>
      <c r="C68" t="str">
        <f t="shared" si="1"/>
        <v>GM0114</v>
      </c>
      <c r="D68" t="s">
        <v>68</v>
      </c>
    </row>
    <row r="69" spans="1:4" x14ac:dyDescent="0.25">
      <c r="A69" t="s">
        <v>3895</v>
      </c>
      <c r="B69">
        <v>114</v>
      </c>
      <c r="C69" t="str">
        <f t="shared" si="1"/>
        <v>GM0114</v>
      </c>
      <c r="D69" t="s">
        <v>68</v>
      </c>
    </row>
    <row r="70" spans="1:4" x14ac:dyDescent="0.25">
      <c r="A70" t="s">
        <v>3577</v>
      </c>
      <c r="B70">
        <v>114</v>
      </c>
      <c r="C70" t="str">
        <f t="shared" si="1"/>
        <v>GM0114</v>
      </c>
      <c r="D70" t="s">
        <v>68</v>
      </c>
    </row>
    <row r="71" spans="1:4" x14ac:dyDescent="0.25">
      <c r="A71" t="s">
        <v>3898</v>
      </c>
      <c r="B71">
        <v>114</v>
      </c>
      <c r="C71" t="str">
        <f t="shared" si="1"/>
        <v>GM0114</v>
      </c>
      <c r="D71" t="s">
        <v>68</v>
      </c>
    </row>
    <row r="72" spans="1:4" x14ac:dyDescent="0.25">
      <c r="A72" t="s">
        <v>3584</v>
      </c>
      <c r="B72">
        <v>114</v>
      </c>
      <c r="C72" t="str">
        <f t="shared" si="1"/>
        <v>GM0114</v>
      </c>
      <c r="D72" t="s">
        <v>68</v>
      </c>
    </row>
    <row r="73" spans="1:4" x14ac:dyDescent="0.25">
      <c r="A73" t="s">
        <v>3904</v>
      </c>
      <c r="B73">
        <v>114</v>
      </c>
      <c r="C73" t="str">
        <f t="shared" si="1"/>
        <v>GM0114</v>
      </c>
      <c r="D73" t="s">
        <v>68</v>
      </c>
    </row>
    <row r="74" spans="1:4" x14ac:dyDescent="0.25">
      <c r="A74" t="s">
        <v>3580</v>
      </c>
      <c r="B74">
        <v>114</v>
      </c>
      <c r="C74" t="str">
        <f t="shared" si="1"/>
        <v>GM0114</v>
      </c>
      <c r="D74" t="s">
        <v>68</v>
      </c>
    </row>
    <row r="75" spans="1:4" x14ac:dyDescent="0.25">
      <c r="A75" t="s">
        <v>3579</v>
      </c>
      <c r="B75">
        <v>114</v>
      </c>
      <c r="C75" t="str">
        <f t="shared" si="1"/>
        <v>GM0114</v>
      </c>
      <c r="D75" t="s">
        <v>68</v>
      </c>
    </row>
    <row r="76" spans="1:4" x14ac:dyDescent="0.25">
      <c r="A76" t="s">
        <v>3912</v>
      </c>
      <c r="B76">
        <v>114</v>
      </c>
      <c r="C76" t="str">
        <f t="shared" si="1"/>
        <v>GM0114</v>
      </c>
      <c r="D76" t="s">
        <v>68</v>
      </c>
    </row>
    <row r="77" spans="1:4" x14ac:dyDescent="0.25">
      <c r="A77" t="s">
        <v>3913</v>
      </c>
      <c r="B77">
        <v>114</v>
      </c>
      <c r="C77" t="str">
        <f t="shared" si="1"/>
        <v>GM0114</v>
      </c>
      <c r="D77" t="s">
        <v>68</v>
      </c>
    </row>
    <row r="78" spans="1:4" x14ac:dyDescent="0.25">
      <c r="A78" t="s">
        <v>3588</v>
      </c>
      <c r="B78">
        <v>114</v>
      </c>
      <c r="C78" t="str">
        <f t="shared" si="1"/>
        <v>GM0114</v>
      </c>
      <c r="D78" t="s">
        <v>68</v>
      </c>
    </row>
    <row r="79" spans="1:4" x14ac:dyDescent="0.25">
      <c r="A79" t="s">
        <v>3915</v>
      </c>
      <c r="B79">
        <v>114</v>
      </c>
      <c r="C79" t="str">
        <f t="shared" si="1"/>
        <v>GM0114</v>
      </c>
      <c r="D79" t="s">
        <v>68</v>
      </c>
    </row>
    <row r="80" spans="1:4" x14ac:dyDescent="0.25">
      <c r="A80" t="s">
        <v>3615</v>
      </c>
      <c r="B80">
        <v>114</v>
      </c>
      <c r="C80" t="str">
        <f t="shared" si="1"/>
        <v>GM0114</v>
      </c>
      <c r="D80" t="s">
        <v>68</v>
      </c>
    </row>
    <row r="81" spans="1:4" x14ac:dyDescent="0.25">
      <c r="A81" t="s">
        <v>3614</v>
      </c>
      <c r="B81">
        <v>114</v>
      </c>
      <c r="C81" t="str">
        <f t="shared" si="1"/>
        <v>GM0114</v>
      </c>
      <c r="D81" t="s">
        <v>68</v>
      </c>
    </row>
    <row r="82" spans="1:4" x14ac:dyDescent="0.25">
      <c r="A82" t="s">
        <v>3613</v>
      </c>
      <c r="B82">
        <v>114</v>
      </c>
      <c r="C82" t="str">
        <f t="shared" si="1"/>
        <v>GM0114</v>
      </c>
      <c r="D82" t="s">
        <v>68</v>
      </c>
    </row>
    <row r="83" spans="1:4" x14ac:dyDescent="0.25">
      <c r="A83" t="s">
        <v>3572</v>
      </c>
      <c r="B83">
        <v>114</v>
      </c>
      <c r="C83" t="str">
        <f t="shared" si="1"/>
        <v>GM0114</v>
      </c>
      <c r="D83" t="s">
        <v>68</v>
      </c>
    </row>
    <row r="84" spans="1:4" x14ac:dyDescent="0.25">
      <c r="A84" t="s">
        <v>3932</v>
      </c>
      <c r="B84">
        <v>114</v>
      </c>
      <c r="C84" t="str">
        <f t="shared" si="1"/>
        <v>GM0114</v>
      </c>
      <c r="D84" t="s">
        <v>68</v>
      </c>
    </row>
    <row r="85" spans="1:4" x14ac:dyDescent="0.25">
      <c r="A85" t="s">
        <v>3574</v>
      </c>
      <c r="B85">
        <v>114</v>
      </c>
      <c r="C85" t="str">
        <f t="shared" si="1"/>
        <v>GM0114</v>
      </c>
      <c r="D85" t="s">
        <v>68</v>
      </c>
    </row>
    <row r="86" spans="1:4" x14ac:dyDescent="0.25">
      <c r="A86" t="s">
        <v>3571</v>
      </c>
      <c r="B86">
        <v>114</v>
      </c>
      <c r="C86" t="str">
        <f t="shared" si="1"/>
        <v>GM0114</v>
      </c>
      <c r="D86" t="s">
        <v>68</v>
      </c>
    </row>
    <row r="87" spans="1:4" x14ac:dyDescent="0.25">
      <c r="A87" t="s">
        <v>3573</v>
      </c>
      <c r="B87">
        <v>114</v>
      </c>
      <c r="C87" t="str">
        <f t="shared" si="1"/>
        <v>GM0114</v>
      </c>
      <c r="D87" t="s">
        <v>68</v>
      </c>
    </row>
    <row r="88" spans="1:4" x14ac:dyDescent="0.25">
      <c r="A88" t="s">
        <v>3946</v>
      </c>
      <c r="B88">
        <v>114</v>
      </c>
      <c r="C88" t="str">
        <f t="shared" si="1"/>
        <v>GM0114</v>
      </c>
      <c r="D88" t="s">
        <v>68</v>
      </c>
    </row>
    <row r="89" spans="1:4" x14ac:dyDescent="0.25">
      <c r="A89" t="s">
        <v>3951</v>
      </c>
      <c r="B89">
        <v>114</v>
      </c>
      <c r="C89" t="str">
        <f t="shared" si="1"/>
        <v>GM0114</v>
      </c>
      <c r="D89" t="s">
        <v>68</v>
      </c>
    </row>
    <row r="90" spans="1:4" x14ac:dyDescent="0.25">
      <c r="A90" t="s">
        <v>3954</v>
      </c>
      <c r="B90">
        <v>114</v>
      </c>
      <c r="C90" t="str">
        <f t="shared" si="1"/>
        <v>GM0114</v>
      </c>
      <c r="D90" t="s">
        <v>68</v>
      </c>
    </row>
    <row r="91" spans="1:4" x14ac:dyDescent="0.25">
      <c r="A91" t="s">
        <v>3575</v>
      </c>
      <c r="B91">
        <v>114</v>
      </c>
      <c r="C91" t="str">
        <f t="shared" si="1"/>
        <v>GM0114</v>
      </c>
      <c r="D91" t="s">
        <v>68</v>
      </c>
    </row>
    <row r="92" spans="1:4" x14ac:dyDescent="0.25">
      <c r="A92" t="s">
        <v>3946</v>
      </c>
      <c r="B92">
        <v>114</v>
      </c>
      <c r="C92" t="str">
        <f t="shared" si="1"/>
        <v>GM0114</v>
      </c>
      <c r="D92" t="s">
        <v>68</v>
      </c>
    </row>
    <row r="93" spans="1:4" x14ac:dyDescent="0.25">
      <c r="A93" t="s">
        <v>3883</v>
      </c>
      <c r="B93">
        <v>118</v>
      </c>
      <c r="C93" t="str">
        <f t="shared" si="1"/>
        <v>GM0118</v>
      </c>
      <c r="D93" t="s">
        <v>80</v>
      </c>
    </row>
    <row r="94" spans="1:4" x14ac:dyDescent="0.25">
      <c r="A94" t="s">
        <v>3889</v>
      </c>
      <c r="B94">
        <v>118</v>
      </c>
      <c r="C94" t="str">
        <f t="shared" si="1"/>
        <v>GM0118</v>
      </c>
      <c r="D94" t="s">
        <v>80</v>
      </c>
    </row>
    <row r="95" spans="1:4" x14ac:dyDescent="0.25">
      <c r="A95" t="s">
        <v>3828</v>
      </c>
      <c r="B95">
        <v>118</v>
      </c>
      <c r="C95" t="str">
        <f t="shared" si="1"/>
        <v>GM0118</v>
      </c>
      <c r="D95" t="s">
        <v>80</v>
      </c>
    </row>
    <row r="96" spans="1:4" x14ac:dyDescent="0.25">
      <c r="A96" t="s">
        <v>3897</v>
      </c>
      <c r="B96">
        <v>118</v>
      </c>
      <c r="C96" t="str">
        <f t="shared" si="1"/>
        <v>GM0118</v>
      </c>
      <c r="D96" t="s">
        <v>80</v>
      </c>
    </row>
    <row r="97" spans="1:4" x14ac:dyDescent="0.25">
      <c r="A97" t="s">
        <v>3900</v>
      </c>
      <c r="B97">
        <v>118</v>
      </c>
      <c r="C97" t="str">
        <f t="shared" si="1"/>
        <v>GM0118</v>
      </c>
      <c r="D97" t="s">
        <v>80</v>
      </c>
    </row>
    <row r="98" spans="1:4" x14ac:dyDescent="0.25">
      <c r="A98" t="s">
        <v>3902</v>
      </c>
      <c r="B98">
        <v>118</v>
      </c>
      <c r="C98" t="str">
        <f t="shared" si="1"/>
        <v>GM0118</v>
      </c>
      <c r="D98" t="s">
        <v>80</v>
      </c>
    </row>
    <row r="99" spans="1:4" x14ac:dyDescent="0.25">
      <c r="A99" t="s">
        <v>3906</v>
      </c>
      <c r="B99">
        <v>118</v>
      </c>
      <c r="C99" t="str">
        <f t="shared" si="1"/>
        <v>GM0118</v>
      </c>
      <c r="D99" t="s">
        <v>80</v>
      </c>
    </row>
    <row r="100" spans="1:4" x14ac:dyDescent="0.25">
      <c r="A100" t="s">
        <v>3908</v>
      </c>
      <c r="B100">
        <v>118</v>
      </c>
      <c r="C100" t="str">
        <f t="shared" si="1"/>
        <v>GM0118</v>
      </c>
      <c r="D100" t="s">
        <v>80</v>
      </c>
    </row>
    <row r="101" spans="1:4" x14ac:dyDescent="0.25">
      <c r="A101" t="s">
        <v>80</v>
      </c>
      <c r="B101">
        <v>118</v>
      </c>
      <c r="C101" t="str">
        <f t="shared" si="1"/>
        <v>GM0118</v>
      </c>
      <c r="D101" t="s">
        <v>80</v>
      </c>
    </row>
    <row r="102" spans="1:4" x14ac:dyDescent="0.25">
      <c r="A102" t="s">
        <v>3909</v>
      </c>
      <c r="B102">
        <v>118</v>
      </c>
      <c r="C102" t="str">
        <f t="shared" si="1"/>
        <v>GM0118</v>
      </c>
      <c r="D102" t="s">
        <v>80</v>
      </c>
    </row>
    <row r="103" spans="1:4" x14ac:dyDescent="0.25">
      <c r="A103" t="s">
        <v>3910</v>
      </c>
      <c r="B103">
        <v>118</v>
      </c>
      <c r="C103" t="str">
        <f t="shared" si="1"/>
        <v>GM0118</v>
      </c>
      <c r="D103" t="s">
        <v>80</v>
      </c>
    </row>
    <row r="104" spans="1:4" x14ac:dyDescent="0.25">
      <c r="A104" t="s">
        <v>3914</v>
      </c>
      <c r="B104">
        <v>118</v>
      </c>
      <c r="C104" t="str">
        <f t="shared" si="1"/>
        <v>GM0118</v>
      </c>
      <c r="D104" t="s">
        <v>80</v>
      </c>
    </row>
    <row r="105" spans="1:4" x14ac:dyDescent="0.25">
      <c r="A105" t="s">
        <v>3921</v>
      </c>
      <c r="B105">
        <v>118</v>
      </c>
      <c r="C105" t="str">
        <f t="shared" si="1"/>
        <v>GM0118</v>
      </c>
      <c r="D105" t="s">
        <v>80</v>
      </c>
    </row>
    <row r="106" spans="1:4" x14ac:dyDescent="0.25">
      <c r="A106" t="s">
        <v>3926</v>
      </c>
      <c r="B106">
        <v>118</v>
      </c>
      <c r="C106" t="str">
        <f t="shared" si="1"/>
        <v>GM0118</v>
      </c>
      <c r="D106" t="s">
        <v>80</v>
      </c>
    </row>
    <row r="107" spans="1:4" x14ac:dyDescent="0.25">
      <c r="A107" t="s">
        <v>3928</v>
      </c>
      <c r="B107">
        <v>118</v>
      </c>
      <c r="C107" t="str">
        <f t="shared" si="1"/>
        <v>GM0118</v>
      </c>
      <c r="D107" t="s">
        <v>80</v>
      </c>
    </row>
    <row r="108" spans="1:4" x14ac:dyDescent="0.25">
      <c r="A108" t="s">
        <v>3931</v>
      </c>
      <c r="B108">
        <v>118</v>
      </c>
      <c r="C108" t="str">
        <f t="shared" si="1"/>
        <v>GM0118</v>
      </c>
      <c r="D108" t="s">
        <v>80</v>
      </c>
    </row>
    <row r="109" spans="1:4" x14ac:dyDescent="0.25">
      <c r="A109" t="s">
        <v>3937</v>
      </c>
      <c r="B109">
        <v>118</v>
      </c>
      <c r="C109" t="str">
        <f t="shared" si="1"/>
        <v>GM0118</v>
      </c>
      <c r="D109" t="s">
        <v>80</v>
      </c>
    </row>
    <row r="110" spans="1:4" x14ac:dyDescent="0.25">
      <c r="A110" t="s">
        <v>3901</v>
      </c>
      <c r="B110">
        <v>119</v>
      </c>
      <c r="C110" t="str">
        <f t="shared" si="1"/>
        <v>GM0119</v>
      </c>
      <c r="D110" t="s">
        <v>109</v>
      </c>
    </row>
    <row r="111" spans="1:4" x14ac:dyDescent="0.25">
      <c r="A111" t="s">
        <v>3907</v>
      </c>
      <c r="B111">
        <v>119</v>
      </c>
      <c r="C111" t="str">
        <f t="shared" si="1"/>
        <v>GM0119</v>
      </c>
      <c r="D111" t="s">
        <v>109</v>
      </c>
    </row>
    <row r="112" spans="1:4" x14ac:dyDescent="0.25">
      <c r="A112" t="s">
        <v>3625</v>
      </c>
      <c r="B112">
        <v>119</v>
      </c>
      <c r="C112" t="str">
        <f t="shared" si="1"/>
        <v>GM0119</v>
      </c>
      <c r="D112" t="s">
        <v>109</v>
      </c>
    </row>
    <row r="113" spans="1:4" x14ac:dyDescent="0.25">
      <c r="A113" t="s">
        <v>3911</v>
      </c>
      <c r="B113">
        <v>119</v>
      </c>
      <c r="C113" t="str">
        <f t="shared" si="1"/>
        <v>GM0119</v>
      </c>
      <c r="D113" t="s">
        <v>109</v>
      </c>
    </row>
    <row r="114" spans="1:4" x14ac:dyDescent="0.25">
      <c r="A114" t="s">
        <v>3626</v>
      </c>
      <c r="B114">
        <v>119</v>
      </c>
      <c r="C114" t="str">
        <f t="shared" si="1"/>
        <v>GM0119</v>
      </c>
      <c r="D114" t="s">
        <v>109</v>
      </c>
    </row>
    <row r="115" spans="1:4" x14ac:dyDescent="0.25">
      <c r="A115" t="s">
        <v>109</v>
      </c>
      <c r="B115">
        <v>119</v>
      </c>
      <c r="C115" t="str">
        <f t="shared" si="1"/>
        <v>GM0119</v>
      </c>
      <c r="D115" t="s">
        <v>109</v>
      </c>
    </row>
    <row r="116" spans="1:4" x14ac:dyDescent="0.25">
      <c r="A116" t="s">
        <v>3924</v>
      </c>
      <c r="B116">
        <v>119</v>
      </c>
      <c r="C116" t="str">
        <f t="shared" si="1"/>
        <v>GM0119</v>
      </c>
      <c r="D116" t="s">
        <v>109</v>
      </c>
    </row>
    <row r="117" spans="1:4" x14ac:dyDescent="0.25">
      <c r="A117" t="s">
        <v>3630</v>
      </c>
      <c r="B117">
        <v>119</v>
      </c>
      <c r="C117" t="str">
        <f t="shared" si="1"/>
        <v>GM0119</v>
      </c>
      <c r="D117" t="s">
        <v>109</v>
      </c>
    </row>
    <row r="118" spans="1:4" x14ac:dyDescent="0.25">
      <c r="A118" t="s">
        <v>3627</v>
      </c>
      <c r="B118">
        <v>119</v>
      </c>
      <c r="C118" t="str">
        <f t="shared" si="1"/>
        <v>GM0119</v>
      </c>
      <c r="D118" t="s">
        <v>109</v>
      </c>
    </row>
    <row r="119" spans="1:4" x14ac:dyDescent="0.25">
      <c r="A119" t="s">
        <v>3941</v>
      </c>
      <c r="B119">
        <v>119</v>
      </c>
      <c r="C119" t="str">
        <f t="shared" si="1"/>
        <v>GM0119</v>
      </c>
      <c r="D119" t="s">
        <v>109</v>
      </c>
    </row>
    <row r="120" spans="1:4" x14ac:dyDescent="0.25">
      <c r="A120" t="s">
        <v>3726</v>
      </c>
      <c r="B120">
        <v>1680</v>
      </c>
      <c r="C120" t="str">
        <f>CONCATENATE("GM",B120)</f>
        <v>GM1680</v>
      </c>
      <c r="D120" t="s">
        <v>7</v>
      </c>
    </row>
    <row r="121" spans="1:4" x14ac:dyDescent="0.25">
      <c r="A121" t="s">
        <v>3757</v>
      </c>
      <c r="B121">
        <v>1680</v>
      </c>
      <c r="C121" t="str">
        <f t="shared" ref="C121:C184" si="2">CONCATENATE("GM",B121)</f>
        <v>GM1680</v>
      </c>
      <c r="D121" t="s">
        <v>7</v>
      </c>
    </row>
    <row r="122" spans="1:4" x14ac:dyDescent="0.25">
      <c r="A122" t="s">
        <v>3758</v>
      </c>
      <c r="B122">
        <v>1680</v>
      </c>
      <c r="C122" t="str">
        <f t="shared" si="2"/>
        <v>GM1680</v>
      </c>
      <c r="D122" t="s">
        <v>7</v>
      </c>
    </row>
    <row r="123" spans="1:4" x14ac:dyDescent="0.25">
      <c r="A123" t="s">
        <v>3719</v>
      </c>
      <c r="B123">
        <v>1680</v>
      </c>
      <c r="C123" t="str">
        <f t="shared" si="2"/>
        <v>GM1680</v>
      </c>
      <c r="D123" t="s">
        <v>7</v>
      </c>
    </row>
    <row r="124" spans="1:4" x14ac:dyDescent="0.25">
      <c r="A124" t="s">
        <v>3717</v>
      </c>
      <c r="B124">
        <v>1680</v>
      </c>
      <c r="C124" t="str">
        <f t="shared" si="2"/>
        <v>GM1680</v>
      </c>
      <c r="D124" t="s">
        <v>7</v>
      </c>
    </row>
    <row r="125" spans="1:4" x14ac:dyDescent="0.25">
      <c r="A125" t="s">
        <v>3805</v>
      </c>
      <c r="B125">
        <v>1680</v>
      </c>
      <c r="C125" t="str">
        <f t="shared" si="2"/>
        <v>GM1680</v>
      </c>
      <c r="D125" t="s">
        <v>7</v>
      </c>
    </row>
    <row r="126" spans="1:4" x14ac:dyDescent="0.25">
      <c r="A126" t="s">
        <v>3806</v>
      </c>
      <c r="B126">
        <v>1680</v>
      </c>
      <c r="C126" t="str">
        <f t="shared" si="2"/>
        <v>GM1680</v>
      </c>
      <c r="D126" t="s">
        <v>7</v>
      </c>
    </row>
    <row r="127" spans="1:4" x14ac:dyDescent="0.25">
      <c r="A127" t="s">
        <v>3740</v>
      </c>
      <c r="B127">
        <v>1680</v>
      </c>
      <c r="C127" t="str">
        <f t="shared" si="2"/>
        <v>GM1680</v>
      </c>
      <c r="D127" t="s">
        <v>7</v>
      </c>
    </row>
    <row r="128" spans="1:4" x14ac:dyDescent="0.25">
      <c r="A128" t="s">
        <v>3743</v>
      </c>
      <c r="B128">
        <v>1680</v>
      </c>
      <c r="C128" t="str">
        <f t="shared" si="2"/>
        <v>GM1680</v>
      </c>
      <c r="D128" t="s">
        <v>7</v>
      </c>
    </row>
    <row r="129" spans="1:4" x14ac:dyDescent="0.25">
      <c r="A129" t="s">
        <v>3744</v>
      </c>
      <c r="B129">
        <v>1680</v>
      </c>
      <c r="C129" t="str">
        <f t="shared" si="2"/>
        <v>GM1680</v>
      </c>
      <c r="D129" t="s">
        <v>7</v>
      </c>
    </row>
    <row r="130" spans="1:4" x14ac:dyDescent="0.25">
      <c r="A130" t="s">
        <v>3718</v>
      </c>
      <c r="B130">
        <v>1680</v>
      </c>
      <c r="C130" t="str">
        <f t="shared" si="2"/>
        <v>GM1680</v>
      </c>
      <c r="D130" t="s">
        <v>7</v>
      </c>
    </row>
    <row r="131" spans="1:4" x14ac:dyDescent="0.25">
      <c r="A131" t="s">
        <v>3807</v>
      </c>
      <c r="B131">
        <v>1680</v>
      </c>
      <c r="C131" t="str">
        <f t="shared" si="2"/>
        <v>GM1680</v>
      </c>
      <c r="D131" t="s">
        <v>7</v>
      </c>
    </row>
    <row r="132" spans="1:4" x14ac:dyDescent="0.25">
      <c r="A132" t="s">
        <v>3716</v>
      </c>
      <c r="B132">
        <v>1680</v>
      </c>
      <c r="C132" t="str">
        <f t="shared" si="2"/>
        <v>GM1680</v>
      </c>
      <c r="D132" t="s">
        <v>7</v>
      </c>
    </row>
    <row r="133" spans="1:4" x14ac:dyDescent="0.25">
      <c r="A133" t="s">
        <v>3714</v>
      </c>
      <c r="B133">
        <v>1680</v>
      </c>
      <c r="C133" t="str">
        <f t="shared" si="2"/>
        <v>GM1680</v>
      </c>
      <c r="D133" t="s">
        <v>7</v>
      </c>
    </row>
    <row r="134" spans="1:4" x14ac:dyDescent="0.25">
      <c r="A134" t="s">
        <v>3739</v>
      </c>
      <c r="B134">
        <v>1680</v>
      </c>
      <c r="C134" t="str">
        <f t="shared" si="2"/>
        <v>GM1680</v>
      </c>
      <c r="D134" t="s">
        <v>7</v>
      </c>
    </row>
    <row r="135" spans="1:4" x14ac:dyDescent="0.25">
      <c r="A135" t="s">
        <v>3809</v>
      </c>
      <c r="B135">
        <v>1680</v>
      </c>
      <c r="C135" t="str">
        <f t="shared" si="2"/>
        <v>GM1680</v>
      </c>
      <c r="D135" t="s">
        <v>7</v>
      </c>
    </row>
    <row r="136" spans="1:4" x14ac:dyDescent="0.25">
      <c r="A136" t="s">
        <v>3810</v>
      </c>
      <c r="B136">
        <v>1680</v>
      </c>
      <c r="C136" t="str">
        <f t="shared" si="2"/>
        <v>GM1680</v>
      </c>
      <c r="D136" t="s">
        <v>7</v>
      </c>
    </row>
    <row r="137" spans="1:4" x14ac:dyDescent="0.25">
      <c r="A137" t="s">
        <v>3711</v>
      </c>
      <c r="B137">
        <v>1680</v>
      </c>
      <c r="C137" t="str">
        <f t="shared" si="2"/>
        <v>GM1680</v>
      </c>
      <c r="D137" t="s">
        <v>7</v>
      </c>
    </row>
    <row r="138" spans="1:4" x14ac:dyDescent="0.25">
      <c r="A138" t="s">
        <v>3812</v>
      </c>
      <c r="B138">
        <v>1680</v>
      </c>
      <c r="C138" t="str">
        <f t="shared" si="2"/>
        <v>GM1680</v>
      </c>
      <c r="D138" t="s">
        <v>7</v>
      </c>
    </row>
    <row r="139" spans="1:4" x14ac:dyDescent="0.25">
      <c r="A139" t="s">
        <v>3813</v>
      </c>
      <c r="B139">
        <v>1680</v>
      </c>
      <c r="C139" t="str">
        <f t="shared" si="2"/>
        <v>GM1680</v>
      </c>
      <c r="D139" t="s">
        <v>7</v>
      </c>
    </row>
    <row r="140" spans="1:4" x14ac:dyDescent="0.25">
      <c r="A140" t="s">
        <v>3741</v>
      </c>
      <c r="B140">
        <v>1680</v>
      </c>
      <c r="C140" t="str">
        <f t="shared" si="2"/>
        <v>GM1680</v>
      </c>
      <c r="D140" t="s">
        <v>7</v>
      </c>
    </row>
    <row r="141" spans="1:4" x14ac:dyDescent="0.25">
      <c r="A141" t="s">
        <v>3710</v>
      </c>
      <c r="B141">
        <v>1680</v>
      </c>
      <c r="C141" t="str">
        <f t="shared" si="2"/>
        <v>GM1680</v>
      </c>
      <c r="D141" t="s">
        <v>7</v>
      </c>
    </row>
    <row r="142" spans="1:4" x14ac:dyDescent="0.25">
      <c r="A142" t="s">
        <v>3815</v>
      </c>
      <c r="B142">
        <v>1680</v>
      </c>
      <c r="C142" t="str">
        <f t="shared" si="2"/>
        <v>GM1680</v>
      </c>
      <c r="D142" t="s">
        <v>7</v>
      </c>
    </row>
    <row r="143" spans="1:4" x14ac:dyDescent="0.25">
      <c r="A143" t="s">
        <v>3816</v>
      </c>
      <c r="B143">
        <v>1680</v>
      </c>
      <c r="C143" t="str">
        <f t="shared" si="2"/>
        <v>GM1680</v>
      </c>
      <c r="D143" t="s">
        <v>7</v>
      </c>
    </row>
    <row r="144" spans="1:4" x14ac:dyDescent="0.25">
      <c r="A144" t="s">
        <v>3742</v>
      </c>
      <c r="B144">
        <v>1680</v>
      </c>
      <c r="C144" t="str">
        <f t="shared" si="2"/>
        <v>GM1680</v>
      </c>
      <c r="D144" t="s">
        <v>7</v>
      </c>
    </row>
    <row r="145" spans="1:4" x14ac:dyDescent="0.25">
      <c r="A145" t="s">
        <v>3818</v>
      </c>
      <c r="B145">
        <v>1680</v>
      </c>
      <c r="C145" t="str">
        <f t="shared" si="2"/>
        <v>GM1680</v>
      </c>
      <c r="D145" t="s">
        <v>7</v>
      </c>
    </row>
    <row r="146" spans="1:4" x14ac:dyDescent="0.25">
      <c r="A146" t="s">
        <v>3819</v>
      </c>
      <c r="B146">
        <v>1680</v>
      </c>
      <c r="C146" t="str">
        <f t="shared" si="2"/>
        <v>GM1680</v>
      </c>
      <c r="D146" t="s">
        <v>7</v>
      </c>
    </row>
    <row r="147" spans="1:4" x14ac:dyDescent="0.25">
      <c r="A147" t="s">
        <v>3820</v>
      </c>
      <c r="B147">
        <v>1680</v>
      </c>
      <c r="C147" t="str">
        <f t="shared" si="2"/>
        <v>GM1680</v>
      </c>
      <c r="D147" t="s">
        <v>7</v>
      </c>
    </row>
    <row r="148" spans="1:4" x14ac:dyDescent="0.25">
      <c r="A148" t="s">
        <v>3715</v>
      </c>
      <c r="B148">
        <v>1680</v>
      </c>
      <c r="C148" t="str">
        <f t="shared" si="2"/>
        <v>GM1680</v>
      </c>
      <c r="D148" t="s">
        <v>7</v>
      </c>
    </row>
    <row r="149" spans="1:4" x14ac:dyDescent="0.25">
      <c r="A149" t="s">
        <v>3821</v>
      </c>
      <c r="B149">
        <v>1680</v>
      </c>
      <c r="C149" t="str">
        <f t="shared" si="2"/>
        <v>GM1680</v>
      </c>
      <c r="D149" t="s">
        <v>7</v>
      </c>
    </row>
    <row r="150" spans="1:4" x14ac:dyDescent="0.25">
      <c r="A150" t="s">
        <v>3745</v>
      </c>
      <c r="B150">
        <v>1680</v>
      </c>
      <c r="C150" t="str">
        <f t="shared" si="2"/>
        <v>GM1680</v>
      </c>
      <c r="D150" t="s">
        <v>7</v>
      </c>
    </row>
    <row r="151" spans="1:4" x14ac:dyDescent="0.25">
      <c r="A151" t="s">
        <v>3822</v>
      </c>
      <c r="B151">
        <v>1680</v>
      </c>
      <c r="C151" t="str">
        <f t="shared" si="2"/>
        <v>GM1680</v>
      </c>
      <c r="D151" t="s">
        <v>7</v>
      </c>
    </row>
    <row r="152" spans="1:4" x14ac:dyDescent="0.25">
      <c r="A152" t="s">
        <v>2028</v>
      </c>
      <c r="B152">
        <v>1680</v>
      </c>
      <c r="C152" t="str">
        <f t="shared" si="2"/>
        <v>GM1680</v>
      </c>
      <c r="D152" t="s">
        <v>7</v>
      </c>
    </row>
    <row r="153" spans="1:4" x14ac:dyDescent="0.25">
      <c r="A153" t="s">
        <v>3712</v>
      </c>
      <c r="B153">
        <v>1680</v>
      </c>
      <c r="C153" t="str">
        <f t="shared" si="2"/>
        <v>GM1680</v>
      </c>
      <c r="D153" t="s">
        <v>7</v>
      </c>
    </row>
    <row r="154" spans="1:4" x14ac:dyDescent="0.25">
      <c r="A154" t="s">
        <v>3707</v>
      </c>
      <c r="B154">
        <v>1680</v>
      </c>
      <c r="C154" t="str">
        <f t="shared" si="2"/>
        <v>GM1680</v>
      </c>
      <c r="D154" t="s">
        <v>7</v>
      </c>
    </row>
    <row r="155" spans="1:4" x14ac:dyDescent="0.25">
      <c r="A155" t="s">
        <v>3709</v>
      </c>
      <c r="B155">
        <v>1680</v>
      </c>
      <c r="C155" t="str">
        <f t="shared" si="2"/>
        <v>GM1680</v>
      </c>
      <c r="D155" t="s">
        <v>7</v>
      </c>
    </row>
    <row r="156" spans="1:4" x14ac:dyDescent="0.25">
      <c r="A156" t="s">
        <v>3713</v>
      </c>
      <c r="B156">
        <v>1680</v>
      </c>
      <c r="C156" t="str">
        <f t="shared" si="2"/>
        <v>GM1680</v>
      </c>
      <c r="D156" t="s">
        <v>7</v>
      </c>
    </row>
    <row r="157" spans="1:4" x14ac:dyDescent="0.25">
      <c r="A157" t="s">
        <v>3708</v>
      </c>
      <c r="B157">
        <v>1680</v>
      </c>
      <c r="C157" t="str">
        <f t="shared" si="2"/>
        <v>GM1680</v>
      </c>
      <c r="D157" t="s">
        <v>7</v>
      </c>
    </row>
    <row r="158" spans="1:4" x14ac:dyDescent="0.25">
      <c r="A158" t="s">
        <v>3829</v>
      </c>
      <c r="B158">
        <v>1680</v>
      </c>
      <c r="C158" t="str">
        <f t="shared" si="2"/>
        <v>GM1680</v>
      </c>
      <c r="D158" t="s">
        <v>7</v>
      </c>
    </row>
    <row r="159" spans="1:4" x14ac:dyDescent="0.25">
      <c r="A159" t="s">
        <v>3830</v>
      </c>
      <c r="B159">
        <v>1680</v>
      </c>
      <c r="C159" t="str">
        <f t="shared" si="2"/>
        <v>GM1680</v>
      </c>
      <c r="D159" t="s">
        <v>7</v>
      </c>
    </row>
    <row r="160" spans="1:4" x14ac:dyDescent="0.25">
      <c r="A160" t="s">
        <v>3831</v>
      </c>
      <c r="B160">
        <v>1680</v>
      </c>
      <c r="C160" t="str">
        <f t="shared" si="2"/>
        <v>GM1680</v>
      </c>
      <c r="D160" t="s">
        <v>7</v>
      </c>
    </row>
    <row r="161" spans="1:4" x14ac:dyDescent="0.25">
      <c r="A161" t="s">
        <v>3834</v>
      </c>
      <c r="B161">
        <v>1680</v>
      </c>
      <c r="C161" t="str">
        <f t="shared" si="2"/>
        <v>GM1680</v>
      </c>
      <c r="D161" t="s">
        <v>7</v>
      </c>
    </row>
    <row r="162" spans="1:4" x14ac:dyDescent="0.25">
      <c r="A162" t="s">
        <v>3705</v>
      </c>
      <c r="B162">
        <v>1680</v>
      </c>
      <c r="C162" t="str">
        <f t="shared" si="2"/>
        <v>GM1680</v>
      </c>
      <c r="D162" t="s">
        <v>7</v>
      </c>
    </row>
    <row r="163" spans="1:4" x14ac:dyDescent="0.25">
      <c r="A163" t="s">
        <v>3835</v>
      </c>
      <c r="B163">
        <v>1680</v>
      </c>
      <c r="C163" t="str">
        <f t="shared" si="2"/>
        <v>GM1680</v>
      </c>
      <c r="D163" t="s">
        <v>7</v>
      </c>
    </row>
    <row r="164" spans="1:4" x14ac:dyDescent="0.25">
      <c r="A164" t="s">
        <v>3836</v>
      </c>
      <c r="B164">
        <v>1680</v>
      </c>
      <c r="C164" t="str">
        <f t="shared" si="2"/>
        <v>GM1680</v>
      </c>
      <c r="D164" t="s">
        <v>7</v>
      </c>
    </row>
    <row r="165" spans="1:4" x14ac:dyDescent="0.25">
      <c r="A165" t="s">
        <v>3837</v>
      </c>
      <c r="B165">
        <v>1680</v>
      </c>
      <c r="C165" t="str">
        <f t="shared" si="2"/>
        <v>GM1680</v>
      </c>
      <c r="D165" t="s">
        <v>7</v>
      </c>
    </row>
    <row r="166" spans="1:4" x14ac:dyDescent="0.25">
      <c r="A166" t="s">
        <v>3706</v>
      </c>
      <c r="B166">
        <v>1680</v>
      </c>
      <c r="C166" t="str">
        <f t="shared" si="2"/>
        <v>GM1680</v>
      </c>
      <c r="D166" t="s">
        <v>7</v>
      </c>
    </row>
    <row r="167" spans="1:4" x14ac:dyDescent="0.25">
      <c r="A167" t="s">
        <v>3704</v>
      </c>
      <c r="B167">
        <v>1680</v>
      </c>
      <c r="C167" t="str">
        <f t="shared" si="2"/>
        <v>GM1680</v>
      </c>
      <c r="D167" t="s">
        <v>7</v>
      </c>
    </row>
    <row r="168" spans="1:4" x14ac:dyDescent="0.25">
      <c r="A168" t="s">
        <v>3703</v>
      </c>
      <c r="B168">
        <v>1680</v>
      </c>
      <c r="C168" t="str">
        <f t="shared" si="2"/>
        <v>GM1680</v>
      </c>
      <c r="D168" t="s">
        <v>7</v>
      </c>
    </row>
    <row r="169" spans="1:4" x14ac:dyDescent="0.25">
      <c r="A169" t="s">
        <v>3747</v>
      </c>
      <c r="B169">
        <v>1681</v>
      </c>
      <c r="C169" t="str">
        <f t="shared" si="2"/>
        <v>GM1681</v>
      </c>
      <c r="D169" t="s">
        <v>22</v>
      </c>
    </row>
    <row r="170" spans="1:4" x14ac:dyDescent="0.25">
      <c r="A170" t="s">
        <v>3746</v>
      </c>
      <c r="B170">
        <v>1681</v>
      </c>
      <c r="C170" t="str">
        <f t="shared" si="2"/>
        <v>GM1681</v>
      </c>
      <c r="D170" t="s">
        <v>22</v>
      </c>
    </row>
    <row r="171" spans="1:4" x14ac:dyDescent="0.25">
      <c r="A171" t="s">
        <v>3749</v>
      </c>
      <c r="B171">
        <v>1681</v>
      </c>
      <c r="C171" t="str">
        <f t="shared" si="2"/>
        <v>GM1681</v>
      </c>
      <c r="D171" t="s">
        <v>22</v>
      </c>
    </row>
    <row r="172" spans="1:4" x14ac:dyDescent="0.25">
      <c r="A172" t="s">
        <v>3833</v>
      </c>
      <c r="B172">
        <v>1681</v>
      </c>
      <c r="C172" t="str">
        <f t="shared" si="2"/>
        <v>GM1681</v>
      </c>
      <c r="D172" t="s">
        <v>22</v>
      </c>
    </row>
    <row r="173" spans="1:4" x14ac:dyDescent="0.25">
      <c r="A173" t="s">
        <v>3753</v>
      </c>
      <c r="B173">
        <v>1681</v>
      </c>
      <c r="C173" t="str">
        <f t="shared" si="2"/>
        <v>GM1681</v>
      </c>
      <c r="D173" t="s">
        <v>22</v>
      </c>
    </row>
    <row r="174" spans="1:4" x14ac:dyDescent="0.25">
      <c r="A174" t="s">
        <v>3751</v>
      </c>
      <c r="B174">
        <v>1681</v>
      </c>
      <c r="C174" t="str">
        <f t="shared" si="2"/>
        <v>GM1681</v>
      </c>
      <c r="D174" t="s">
        <v>22</v>
      </c>
    </row>
    <row r="175" spans="1:4" x14ac:dyDescent="0.25">
      <c r="A175" t="s">
        <v>3748</v>
      </c>
      <c r="B175">
        <v>1681</v>
      </c>
      <c r="C175" t="str">
        <f t="shared" si="2"/>
        <v>GM1681</v>
      </c>
      <c r="D175" t="s">
        <v>22</v>
      </c>
    </row>
    <row r="176" spans="1:4" x14ac:dyDescent="0.25">
      <c r="A176" t="s">
        <v>3838</v>
      </c>
      <c r="B176">
        <v>1681</v>
      </c>
      <c r="C176" t="str">
        <f t="shared" si="2"/>
        <v>GM1681</v>
      </c>
      <c r="D176" t="s">
        <v>22</v>
      </c>
    </row>
    <row r="177" spans="1:4" x14ac:dyDescent="0.25">
      <c r="A177" t="s">
        <v>3752</v>
      </c>
      <c r="B177">
        <v>1681</v>
      </c>
      <c r="C177" t="str">
        <f t="shared" si="2"/>
        <v>GM1681</v>
      </c>
      <c r="D177" t="s">
        <v>22</v>
      </c>
    </row>
    <row r="178" spans="1:4" x14ac:dyDescent="0.25">
      <c r="A178" t="s">
        <v>3840</v>
      </c>
      <c r="B178">
        <v>1681</v>
      </c>
      <c r="C178" t="str">
        <f t="shared" si="2"/>
        <v>GM1681</v>
      </c>
      <c r="D178" t="s">
        <v>22</v>
      </c>
    </row>
    <row r="179" spans="1:4" x14ac:dyDescent="0.25">
      <c r="A179" t="s">
        <v>3750</v>
      </c>
      <c r="B179">
        <v>1681</v>
      </c>
      <c r="C179" t="str">
        <f t="shared" si="2"/>
        <v>GM1681</v>
      </c>
      <c r="D179" t="s">
        <v>22</v>
      </c>
    </row>
    <row r="180" spans="1:4" x14ac:dyDescent="0.25">
      <c r="A180" t="s">
        <v>3610</v>
      </c>
      <c r="B180">
        <v>1681</v>
      </c>
      <c r="C180" t="str">
        <f t="shared" si="2"/>
        <v>GM1681</v>
      </c>
      <c r="D180" t="s">
        <v>22</v>
      </c>
    </row>
    <row r="181" spans="1:4" x14ac:dyDescent="0.25">
      <c r="A181" t="s">
        <v>3843</v>
      </c>
      <c r="B181">
        <v>1681</v>
      </c>
      <c r="C181" t="str">
        <f t="shared" si="2"/>
        <v>GM1681</v>
      </c>
      <c r="D181" t="s">
        <v>22</v>
      </c>
    </row>
    <row r="182" spans="1:4" x14ac:dyDescent="0.25">
      <c r="A182" t="s">
        <v>3844</v>
      </c>
      <c r="B182">
        <v>1681</v>
      </c>
      <c r="C182" t="str">
        <f t="shared" si="2"/>
        <v>GM1681</v>
      </c>
      <c r="D182" t="s">
        <v>22</v>
      </c>
    </row>
    <row r="183" spans="1:4" x14ac:dyDescent="0.25">
      <c r="A183" t="s">
        <v>3845</v>
      </c>
      <c r="B183">
        <v>1681</v>
      </c>
      <c r="C183" t="str">
        <f t="shared" si="2"/>
        <v>GM1681</v>
      </c>
      <c r="D183" t="s">
        <v>22</v>
      </c>
    </row>
    <row r="184" spans="1:4" x14ac:dyDescent="0.25">
      <c r="A184" t="s">
        <v>3755</v>
      </c>
      <c r="B184">
        <v>1681</v>
      </c>
      <c r="C184" t="str">
        <f t="shared" si="2"/>
        <v>GM1681</v>
      </c>
      <c r="D184" t="s">
        <v>22</v>
      </c>
    </row>
    <row r="185" spans="1:4" x14ac:dyDescent="0.25">
      <c r="A185" t="s">
        <v>3609</v>
      </c>
      <c r="B185">
        <v>1681</v>
      </c>
      <c r="C185" t="str">
        <f t="shared" ref="C185:C248" si="3">CONCATENATE("GM",B185)</f>
        <v>GM1681</v>
      </c>
      <c r="D185" t="s">
        <v>22</v>
      </c>
    </row>
    <row r="186" spans="1:4" x14ac:dyDescent="0.25">
      <c r="A186" t="s">
        <v>3754</v>
      </c>
      <c r="B186">
        <v>1681</v>
      </c>
      <c r="C186" t="str">
        <f t="shared" si="3"/>
        <v>GM1681</v>
      </c>
      <c r="D186" t="s">
        <v>22</v>
      </c>
    </row>
    <row r="187" spans="1:4" x14ac:dyDescent="0.25">
      <c r="A187" t="s">
        <v>3848</v>
      </c>
      <c r="B187">
        <v>1681</v>
      </c>
      <c r="C187" t="str">
        <f t="shared" si="3"/>
        <v>GM1681</v>
      </c>
      <c r="D187" t="s">
        <v>22</v>
      </c>
    </row>
    <row r="188" spans="1:4" x14ac:dyDescent="0.25">
      <c r="A188" t="s">
        <v>3849</v>
      </c>
      <c r="B188">
        <v>1681</v>
      </c>
      <c r="C188" t="str">
        <f t="shared" si="3"/>
        <v>GM1681</v>
      </c>
      <c r="D188" t="s">
        <v>22</v>
      </c>
    </row>
    <row r="189" spans="1:4" x14ac:dyDescent="0.25">
      <c r="A189" t="s">
        <v>3850</v>
      </c>
      <c r="B189">
        <v>1681</v>
      </c>
      <c r="C189" t="str">
        <f t="shared" si="3"/>
        <v>GM1681</v>
      </c>
      <c r="D189" t="s">
        <v>22</v>
      </c>
    </row>
    <row r="190" spans="1:4" x14ac:dyDescent="0.25">
      <c r="A190" t="s">
        <v>3756</v>
      </c>
      <c r="B190">
        <v>1681</v>
      </c>
      <c r="C190" t="str">
        <f t="shared" si="3"/>
        <v>GM1681</v>
      </c>
      <c r="D190" t="s">
        <v>22</v>
      </c>
    </row>
    <row r="191" spans="1:4" x14ac:dyDescent="0.25">
      <c r="A191" t="s">
        <v>3608</v>
      </c>
      <c r="B191">
        <v>1681</v>
      </c>
      <c r="C191" t="str">
        <f t="shared" si="3"/>
        <v>GM1681</v>
      </c>
      <c r="D191" t="s">
        <v>22</v>
      </c>
    </row>
    <row r="192" spans="1:4" x14ac:dyDescent="0.25">
      <c r="A192" t="s">
        <v>3852</v>
      </c>
      <c r="B192">
        <v>1681</v>
      </c>
      <c r="C192" t="str">
        <f t="shared" si="3"/>
        <v>GM1681</v>
      </c>
      <c r="D192" t="s">
        <v>22</v>
      </c>
    </row>
    <row r="193" spans="1:4" x14ac:dyDescent="0.25">
      <c r="A193" t="s">
        <v>3856</v>
      </c>
      <c r="B193">
        <v>1681</v>
      </c>
      <c r="C193" t="str">
        <f t="shared" si="3"/>
        <v>GM1681</v>
      </c>
      <c r="D193" t="s">
        <v>22</v>
      </c>
    </row>
    <row r="194" spans="1:4" x14ac:dyDescent="0.25">
      <c r="A194" t="s">
        <v>3607</v>
      </c>
      <c r="B194">
        <v>1681</v>
      </c>
      <c r="C194" t="str">
        <f t="shared" si="3"/>
        <v>GM1681</v>
      </c>
      <c r="D194" t="s">
        <v>22</v>
      </c>
    </row>
    <row r="195" spans="1:4" x14ac:dyDescent="0.25">
      <c r="A195" t="s">
        <v>3604</v>
      </c>
      <c r="B195">
        <v>1681</v>
      </c>
      <c r="C195" t="str">
        <f t="shared" si="3"/>
        <v>GM1681</v>
      </c>
      <c r="D195" t="s">
        <v>22</v>
      </c>
    </row>
    <row r="196" spans="1:4" x14ac:dyDescent="0.25">
      <c r="A196" t="s">
        <v>3860</v>
      </c>
      <c r="B196">
        <v>1681</v>
      </c>
      <c r="C196" t="str">
        <f t="shared" si="3"/>
        <v>GM1681</v>
      </c>
      <c r="D196" t="s">
        <v>22</v>
      </c>
    </row>
    <row r="197" spans="1:4" x14ac:dyDescent="0.25">
      <c r="A197" t="s">
        <v>3606</v>
      </c>
      <c r="B197">
        <v>1681</v>
      </c>
      <c r="C197" t="str">
        <f t="shared" si="3"/>
        <v>GM1681</v>
      </c>
      <c r="D197" t="s">
        <v>22</v>
      </c>
    </row>
    <row r="198" spans="1:4" x14ac:dyDescent="0.25">
      <c r="A198" t="s">
        <v>3605</v>
      </c>
      <c r="B198">
        <v>1681</v>
      </c>
      <c r="C198" t="str">
        <f t="shared" si="3"/>
        <v>GM1681</v>
      </c>
      <c r="D198" t="s">
        <v>22</v>
      </c>
    </row>
    <row r="199" spans="1:4" x14ac:dyDescent="0.25">
      <c r="A199" t="s">
        <v>3641</v>
      </c>
      <c r="B199">
        <v>1690</v>
      </c>
      <c r="C199" t="str">
        <f t="shared" si="3"/>
        <v>GM1690</v>
      </c>
      <c r="D199" t="s">
        <v>3559</v>
      </c>
    </row>
    <row r="200" spans="1:4" x14ac:dyDescent="0.25">
      <c r="A200" t="s">
        <v>3885</v>
      </c>
      <c r="B200">
        <v>1690</v>
      </c>
      <c r="C200" t="str">
        <f t="shared" si="3"/>
        <v>GM1690</v>
      </c>
      <c r="D200" t="s">
        <v>3559</v>
      </c>
    </row>
    <row r="201" spans="1:4" x14ac:dyDescent="0.25">
      <c r="A201" t="s">
        <v>3887</v>
      </c>
      <c r="B201">
        <v>1690</v>
      </c>
      <c r="C201" t="str">
        <f t="shared" si="3"/>
        <v>GM1690</v>
      </c>
      <c r="D201" t="s">
        <v>3559</v>
      </c>
    </row>
    <row r="202" spans="1:4" x14ac:dyDescent="0.25">
      <c r="A202" t="s">
        <v>3700</v>
      </c>
      <c r="B202">
        <v>1690</v>
      </c>
      <c r="C202" t="str">
        <f t="shared" si="3"/>
        <v>GM1690</v>
      </c>
      <c r="D202" t="s">
        <v>3559</v>
      </c>
    </row>
    <row r="203" spans="1:4" x14ac:dyDescent="0.25">
      <c r="A203" t="s">
        <v>3888</v>
      </c>
      <c r="B203">
        <v>1690</v>
      </c>
      <c r="C203" t="str">
        <f t="shared" si="3"/>
        <v>GM1690</v>
      </c>
      <c r="D203" t="s">
        <v>3559</v>
      </c>
    </row>
    <row r="204" spans="1:4" x14ac:dyDescent="0.25">
      <c r="A204" t="s">
        <v>3696</v>
      </c>
      <c r="B204">
        <v>1690</v>
      </c>
      <c r="C204" t="str">
        <f t="shared" si="3"/>
        <v>GM1690</v>
      </c>
      <c r="D204" t="s">
        <v>3559</v>
      </c>
    </row>
    <row r="205" spans="1:4" x14ac:dyDescent="0.25">
      <c r="A205" t="s">
        <v>3890</v>
      </c>
      <c r="B205">
        <v>1690</v>
      </c>
      <c r="C205" t="str">
        <f t="shared" si="3"/>
        <v>GM1690</v>
      </c>
      <c r="D205" t="s">
        <v>3559</v>
      </c>
    </row>
    <row r="206" spans="1:4" x14ac:dyDescent="0.25">
      <c r="A206" t="s">
        <v>3891</v>
      </c>
      <c r="B206">
        <v>1690</v>
      </c>
      <c r="C206" t="str">
        <f t="shared" si="3"/>
        <v>GM1690</v>
      </c>
      <c r="D206" t="s">
        <v>3559</v>
      </c>
    </row>
    <row r="207" spans="1:4" x14ac:dyDescent="0.25">
      <c r="A207" t="s">
        <v>3892</v>
      </c>
      <c r="B207">
        <v>1690</v>
      </c>
      <c r="C207" t="str">
        <f t="shared" si="3"/>
        <v>GM1690</v>
      </c>
      <c r="D207" t="s">
        <v>3559</v>
      </c>
    </row>
    <row r="208" spans="1:4" x14ac:dyDescent="0.25">
      <c r="A208" t="s">
        <v>3893</v>
      </c>
      <c r="B208">
        <v>1690</v>
      </c>
      <c r="C208" t="str">
        <f t="shared" si="3"/>
        <v>GM1690</v>
      </c>
      <c r="D208" t="s">
        <v>3559</v>
      </c>
    </row>
    <row r="209" spans="1:4" x14ac:dyDescent="0.25">
      <c r="A209" t="s">
        <v>3637</v>
      </c>
      <c r="B209">
        <v>1690</v>
      </c>
      <c r="C209" t="str">
        <f t="shared" si="3"/>
        <v>GM1690</v>
      </c>
      <c r="D209" t="s">
        <v>3559</v>
      </c>
    </row>
    <row r="210" spans="1:4" x14ac:dyDescent="0.25">
      <c r="A210" t="s">
        <v>3636</v>
      </c>
      <c r="B210">
        <v>1690</v>
      </c>
      <c r="C210" t="str">
        <f t="shared" si="3"/>
        <v>GM1690</v>
      </c>
      <c r="D210" t="s">
        <v>3559</v>
      </c>
    </row>
    <row r="211" spans="1:4" x14ac:dyDescent="0.25">
      <c r="A211" t="s">
        <v>3640</v>
      </c>
      <c r="B211">
        <v>1690</v>
      </c>
      <c r="C211" t="str">
        <f t="shared" si="3"/>
        <v>GM1690</v>
      </c>
      <c r="D211" t="s">
        <v>3559</v>
      </c>
    </row>
    <row r="212" spans="1:4" x14ac:dyDescent="0.25">
      <c r="A212" t="s">
        <v>3899</v>
      </c>
      <c r="B212">
        <v>1690</v>
      </c>
      <c r="C212" t="str">
        <f t="shared" si="3"/>
        <v>GM1690</v>
      </c>
      <c r="D212" t="s">
        <v>3559</v>
      </c>
    </row>
    <row r="213" spans="1:4" x14ac:dyDescent="0.25">
      <c r="A213" t="s">
        <v>3635</v>
      </c>
      <c r="B213">
        <v>1690</v>
      </c>
      <c r="C213" t="str">
        <f t="shared" si="3"/>
        <v>GM1690</v>
      </c>
      <c r="D213" t="s">
        <v>3559</v>
      </c>
    </row>
    <row r="214" spans="1:4" x14ac:dyDescent="0.25">
      <c r="A214" t="s">
        <v>3638</v>
      </c>
      <c r="B214">
        <v>1690</v>
      </c>
      <c r="C214" t="str">
        <f t="shared" si="3"/>
        <v>GM1690</v>
      </c>
      <c r="D214" t="s">
        <v>3559</v>
      </c>
    </row>
    <row r="215" spans="1:4" x14ac:dyDescent="0.25">
      <c r="A215" t="s">
        <v>3639</v>
      </c>
      <c r="B215">
        <v>1690</v>
      </c>
      <c r="C215" t="str">
        <f t="shared" si="3"/>
        <v>GM1690</v>
      </c>
      <c r="D215" t="s">
        <v>3559</v>
      </c>
    </row>
    <row r="216" spans="1:4" x14ac:dyDescent="0.25">
      <c r="A216" t="s">
        <v>3634</v>
      </c>
      <c r="B216">
        <v>1690</v>
      </c>
      <c r="C216" t="str">
        <f t="shared" si="3"/>
        <v>GM1690</v>
      </c>
      <c r="D216" t="s">
        <v>3559</v>
      </c>
    </row>
    <row r="217" spans="1:4" x14ac:dyDescent="0.25">
      <c r="A217" t="s">
        <v>3633</v>
      </c>
      <c r="B217">
        <v>1690</v>
      </c>
      <c r="C217" t="str">
        <f t="shared" si="3"/>
        <v>GM1690</v>
      </c>
      <c r="D217" t="s">
        <v>3559</v>
      </c>
    </row>
    <row r="218" spans="1:4" x14ac:dyDescent="0.25">
      <c r="A218" t="s">
        <v>3918</v>
      </c>
      <c r="B218">
        <v>1690</v>
      </c>
      <c r="C218" t="str">
        <f t="shared" si="3"/>
        <v>GM1690</v>
      </c>
      <c r="D218" t="s">
        <v>3559</v>
      </c>
    </row>
    <row r="219" spans="1:4" x14ac:dyDescent="0.25">
      <c r="A219" t="s">
        <v>3632</v>
      </c>
      <c r="B219">
        <v>1690</v>
      </c>
      <c r="C219" t="str">
        <f t="shared" si="3"/>
        <v>GM1690</v>
      </c>
      <c r="D219" t="s">
        <v>3559</v>
      </c>
    </row>
    <row r="220" spans="1:4" x14ac:dyDescent="0.25">
      <c r="A220" t="s">
        <v>3919</v>
      </c>
      <c r="B220">
        <v>1690</v>
      </c>
      <c r="C220" t="str">
        <f t="shared" si="3"/>
        <v>GM1690</v>
      </c>
      <c r="D220" t="s">
        <v>3559</v>
      </c>
    </row>
    <row r="221" spans="1:4" x14ac:dyDescent="0.25">
      <c r="A221" t="s">
        <v>3623</v>
      </c>
      <c r="B221">
        <v>1690</v>
      </c>
      <c r="C221" t="str">
        <f t="shared" si="3"/>
        <v>GM1690</v>
      </c>
      <c r="D221" t="s">
        <v>3559</v>
      </c>
    </row>
    <row r="222" spans="1:4" x14ac:dyDescent="0.25">
      <c r="A222" t="s">
        <v>3631</v>
      </c>
      <c r="B222">
        <v>1690</v>
      </c>
      <c r="C222" t="str">
        <f t="shared" si="3"/>
        <v>GM1690</v>
      </c>
      <c r="D222" t="s">
        <v>3559</v>
      </c>
    </row>
    <row r="223" spans="1:4" x14ac:dyDescent="0.25">
      <c r="A223" t="s">
        <v>3629</v>
      </c>
      <c r="B223">
        <v>1690</v>
      </c>
      <c r="C223" t="str">
        <f t="shared" si="3"/>
        <v>GM1690</v>
      </c>
      <c r="D223" t="s">
        <v>3559</v>
      </c>
    </row>
    <row r="224" spans="1:4" x14ac:dyDescent="0.25">
      <c r="A224" t="s">
        <v>3923</v>
      </c>
      <c r="B224">
        <v>1690</v>
      </c>
      <c r="C224" t="str">
        <f t="shared" si="3"/>
        <v>GM1690</v>
      </c>
      <c r="D224" t="s">
        <v>3559</v>
      </c>
    </row>
    <row r="225" spans="1:4" x14ac:dyDescent="0.25">
      <c r="A225" t="s">
        <v>3885</v>
      </c>
      <c r="B225">
        <v>1690</v>
      </c>
      <c r="C225" t="str">
        <f t="shared" si="3"/>
        <v>GM1690</v>
      </c>
      <c r="D225" t="s">
        <v>3559</v>
      </c>
    </row>
    <row r="226" spans="1:4" x14ac:dyDescent="0.25">
      <c r="A226" t="s">
        <v>3927</v>
      </c>
      <c r="B226">
        <v>1690</v>
      </c>
      <c r="C226" t="str">
        <f t="shared" si="3"/>
        <v>GM1690</v>
      </c>
      <c r="D226" t="s">
        <v>3559</v>
      </c>
    </row>
    <row r="227" spans="1:4" x14ac:dyDescent="0.25">
      <c r="A227" t="s">
        <v>3929</v>
      </c>
      <c r="B227">
        <v>1690</v>
      </c>
      <c r="C227" t="str">
        <f t="shared" si="3"/>
        <v>GM1690</v>
      </c>
      <c r="D227" t="s">
        <v>3559</v>
      </c>
    </row>
    <row r="228" spans="1:4" x14ac:dyDescent="0.25">
      <c r="A228" t="s">
        <v>3930</v>
      </c>
      <c r="B228">
        <v>1690</v>
      </c>
      <c r="C228" t="str">
        <f t="shared" si="3"/>
        <v>GM1690</v>
      </c>
      <c r="D228" t="s">
        <v>3559</v>
      </c>
    </row>
    <row r="229" spans="1:4" x14ac:dyDescent="0.25">
      <c r="A229" t="s">
        <v>3621</v>
      </c>
      <c r="B229">
        <v>1690</v>
      </c>
      <c r="C229" t="str">
        <f t="shared" si="3"/>
        <v>GM1690</v>
      </c>
      <c r="D229" t="s">
        <v>3559</v>
      </c>
    </row>
    <row r="230" spans="1:4" x14ac:dyDescent="0.25">
      <c r="A230" t="s">
        <v>3933</v>
      </c>
      <c r="B230">
        <v>1690</v>
      </c>
      <c r="C230" t="str">
        <f t="shared" si="3"/>
        <v>GM1690</v>
      </c>
      <c r="D230" t="s">
        <v>3559</v>
      </c>
    </row>
    <row r="231" spans="1:4" x14ac:dyDescent="0.25">
      <c r="A231" t="s">
        <v>3934</v>
      </c>
      <c r="B231">
        <v>1690</v>
      </c>
      <c r="C231" t="str">
        <f t="shared" si="3"/>
        <v>GM1690</v>
      </c>
      <c r="D231" t="s">
        <v>3559</v>
      </c>
    </row>
    <row r="232" spans="1:4" x14ac:dyDescent="0.25">
      <c r="A232" t="s">
        <v>3935</v>
      </c>
      <c r="B232">
        <v>1690</v>
      </c>
      <c r="C232" t="str">
        <f t="shared" si="3"/>
        <v>GM1690</v>
      </c>
      <c r="D232" t="s">
        <v>3559</v>
      </c>
    </row>
    <row r="233" spans="1:4" x14ac:dyDescent="0.25">
      <c r="A233" t="s">
        <v>3936</v>
      </c>
      <c r="B233">
        <v>1690</v>
      </c>
      <c r="C233" t="str">
        <f t="shared" si="3"/>
        <v>GM1690</v>
      </c>
      <c r="D233" t="s">
        <v>3559</v>
      </c>
    </row>
    <row r="234" spans="1:4" x14ac:dyDescent="0.25">
      <c r="A234" t="s">
        <v>3939</v>
      </c>
      <c r="B234">
        <v>1690</v>
      </c>
      <c r="C234" t="str">
        <f t="shared" si="3"/>
        <v>GM1690</v>
      </c>
      <c r="D234" t="s">
        <v>3559</v>
      </c>
    </row>
    <row r="235" spans="1:4" x14ac:dyDescent="0.25">
      <c r="A235" t="s">
        <v>3666</v>
      </c>
      <c r="B235">
        <v>1690</v>
      </c>
      <c r="C235" t="str">
        <f t="shared" si="3"/>
        <v>GM1690</v>
      </c>
      <c r="D235" t="s">
        <v>3559</v>
      </c>
    </row>
    <row r="236" spans="1:4" x14ac:dyDescent="0.25">
      <c r="A236" t="s">
        <v>3967</v>
      </c>
      <c r="B236">
        <v>1690</v>
      </c>
      <c r="C236" t="str">
        <f t="shared" si="3"/>
        <v>GM1690</v>
      </c>
      <c r="D236" t="s">
        <v>3559</v>
      </c>
    </row>
    <row r="237" spans="1:4" x14ac:dyDescent="0.25">
      <c r="A237" t="s">
        <v>3628</v>
      </c>
      <c r="B237">
        <v>1690</v>
      </c>
      <c r="C237" t="str">
        <f t="shared" si="3"/>
        <v>GM1690</v>
      </c>
      <c r="D237" t="s">
        <v>3559</v>
      </c>
    </row>
    <row r="238" spans="1:4" x14ac:dyDescent="0.25">
      <c r="A238" t="s">
        <v>3942</v>
      </c>
      <c r="B238">
        <v>1690</v>
      </c>
      <c r="C238" t="str">
        <f t="shared" si="3"/>
        <v>GM1690</v>
      </c>
      <c r="D238" t="s">
        <v>3559</v>
      </c>
    </row>
    <row r="239" spans="1:4" x14ac:dyDescent="0.25">
      <c r="A239" t="s">
        <v>3943</v>
      </c>
      <c r="B239">
        <v>1690</v>
      </c>
      <c r="C239" t="str">
        <f t="shared" si="3"/>
        <v>GM1690</v>
      </c>
      <c r="D239" t="s">
        <v>3559</v>
      </c>
    </row>
    <row r="240" spans="1:4" x14ac:dyDescent="0.25">
      <c r="A240" t="s">
        <v>3944</v>
      </c>
      <c r="B240">
        <v>1690</v>
      </c>
      <c r="C240" t="str">
        <f t="shared" si="3"/>
        <v>GM1690</v>
      </c>
      <c r="D240" t="s">
        <v>3559</v>
      </c>
    </row>
    <row r="241" spans="1:4" x14ac:dyDescent="0.25">
      <c r="A241" t="s">
        <v>3945</v>
      </c>
      <c r="B241">
        <v>1690</v>
      </c>
      <c r="C241" t="str">
        <f t="shared" si="3"/>
        <v>GM1690</v>
      </c>
      <c r="D241" t="s">
        <v>3559</v>
      </c>
    </row>
    <row r="242" spans="1:4" x14ac:dyDescent="0.25">
      <c r="A242" t="s">
        <v>3619</v>
      </c>
      <c r="B242">
        <v>1690</v>
      </c>
      <c r="C242" t="str">
        <f t="shared" si="3"/>
        <v>GM1690</v>
      </c>
      <c r="D242" t="s">
        <v>3559</v>
      </c>
    </row>
    <row r="243" spans="1:4" x14ac:dyDescent="0.25">
      <c r="A243" t="s">
        <v>3622</v>
      </c>
      <c r="B243">
        <v>1690</v>
      </c>
      <c r="C243" t="str">
        <f t="shared" si="3"/>
        <v>GM1690</v>
      </c>
      <c r="D243" t="s">
        <v>3559</v>
      </c>
    </row>
    <row r="244" spans="1:4" x14ac:dyDescent="0.25">
      <c r="A244" t="s">
        <v>3949</v>
      </c>
      <c r="B244">
        <v>1690</v>
      </c>
      <c r="C244" t="str">
        <f t="shared" si="3"/>
        <v>GM1690</v>
      </c>
      <c r="D244" t="s">
        <v>3559</v>
      </c>
    </row>
    <row r="245" spans="1:4" x14ac:dyDescent="0.25">
      <c r="A245" t="s">
        <v>3950</v>
      </c>
      <c r="B245">
        <v>1690</v>
      </c>
      <c r="C245" t="str">
        <f t="shared" si="3"/>
        <v>GM1690</v>
      </c>
      <c r="D245" t="s">
        <v>3559</v>
      </c>
    </row>
    <row r="246" spans="1:4" x14ac:dyDescent="0.25">
      <c r="A246" t="s">
        <v>3955</v>
      </c>
      <c r="B246">
        <v>1690</v>
      </c>
      <c r="C246" t="str">
        <f t="shared" si="3"/>
        <v>GM1690</v>
      </c>
      <c r="D246" t="s">
        <v>3559</v>
      </c>
    </row>
    <row r="247" spans="1:4" x14ac:dyDescent="0.25">
      <c r="A247" t="s">
        <v>3956</v>
      </c>
      <c r="B247">
        <v>1690</v>
      </c>
      <c r="C247" t="str">
        <f t="shared" si="3"/>
        <v>GM1690</v>
      </c>
      <c r="D247" t="s">
        <v>3559</v>
      </c>
    </row>
    <row r="248" spans="1:4" x14ac:dyDescent="0.25">
      <c r="A248" t="s">
        <v>3957</v>
      </c>
      <c r="B248">
        <v>1690</v>
      </c>
      <c r="C248" t="str">
        <f t="shared" si="3"/>
        <v>GM1690</v>
      </c>
      <c r="D248" t="s">
        <v>3559</v>
      </c>
    </row>
    <row r="249" spans="1:4" x14ac:dyDescent="0.25">
      <c r="A249" t="s">
        <v>3958</v>
      </c>
      <c r="B249">
        <v>1690</v>
      </c>
      <c r="C249" t="str">
        <f t="shared" ref="C249:C312" si="4">CONCATENATE("GM",B249)</f>
        <v>GM1690</v>
      </c>
      <c r="D249" t="s">
        <v>3559</v>
      </c>
    </row>
    <row r="250" spans="1:4" x14ac:dyDescent="0.25">
      <c r="A250" t="s">
        <v>3618</v>
      </c>
      <c r="B250">
        <v>1690</v>
      </c>
      <c r="C250" t="str">
        <f t="shared" si="4"/>
        <v>GM1690</v>
      </c>
      <c r="D250" t="s">
        <v>3559</v>
      </c>
    </row>
    <row r="251" spans="1:4" x14ac:dyDescent="0.25">
      <c r="A251" t="s">
        <v>3959</v>
      </c>
      <c r="B251">
        <v>1690</v>
      </c>
      <c r="C251" t="str">
        <f t="shared" si="4"/>
        <v>GM1690</v>
      </c>
      <c r="D251" t="s">
        <v>3559</v>
      </c>
    </row>
    <row r="252" spans="1:4" x14ac:dyDescent="0.25">
      <c r="A252" t="s">
        <v>3620</v>
      </c>
      <c r="B252">
        <v>1690</v>
      </c>
      <c r="C252" t="str">
        <f t="shared" si="4"/>
        <v>GM1690</v>
      </c>
      <c r="D252" t="s">
        <v>3559</v>
      </c>
    </row>
    <row r="253" spans="1:4" x14ac:dyDescent="0.25">
      <c r="A253" t="s">
        <v>3960</v>
      </c>
      <c r="B253">
        <v>1690</v>
      </c>
      <c r="C253" t="str">
        <f t="shared" si="4"/>
        <v>GM1690</v>
      </c>
      <c r="D253" t="s">
        <v>3559</v>
      </c>
    </row>
    <row r="254" spans="1:4" x14ac:dyDescent="0.25">
      <c r="A254" t="s">
        <v>3961</v>
      </c>
      <c r="B254">
        <v>1690</v>
      </c>
      <c r="C254" t="str">
        <f t="shared" si="4"/>
        <v>GM1690</v>
      </c>
      <c r="D254" t="s">
        <v>3559</v>
      </c>
    </row>
    <row r="255" spans="1:4" x14ac:dyDescent="0.25">
      <c r="A255" t="s">
        <v>3962</v>
      </c>
      <c r="B255">
        <v>1690</v>
      </c>
      <c r="C255" t="str">
        <f t="shared" si="4"/>
        <v>GM1690</v>
      </c>
      <c r="D255" t="s">
        <v>3559</v>
      </c>
    </row>
    <row r="256" spans="1:4" x14ac:dyDescent="0.25">
      <c r="A256" t="s">
        <v>3963</v>
      </c>
      <c r="B256">
        <v>1690</v>
      </c>
      <c r="C256" t="str">
        <f t="shared" si="4"/>
        <v>GM1690</v>
      </c>
      <c r="D256" t="s">
        <v>3559</v>
      </c>
    </row>
    <row r="257" spans="1:4" x14ac:dyDescent="0.25">
      <c r="A257" t="s">
        <v>3560</v>
      </c>
      <c r="B257">
        <v>1690</v>
      </c>
      <c r="C257" t="str">
        <f t="shared" si="4"/>
        <v>GM1690</v>
      </c>
      <c r="D257" t="s">
        <v>3559</v>
      </c>
    </row>
    <row r="258" spans="1:4" x14ac:dyDescent="0.25">
      <c r="A258" t="s">
        <v>3964</v>
      </c>
      <c r="B258">
        <v>1690</v>
      </c>
      <c r="C258" t="str">
        <f t="shared" si="4"/>
        <v>GM1690</v>
      </c>
      <c r="D258" t="s">
        <v>3559</v>
      </c>
    </row>
    <row r="259" spans="1:4" x14ac:dyDescent="0.25">
      <c r="A259" t="s">
        <v>3965</v>
      </c>
      <c r="B259">
        <v>1690</v>
      </c>
      <c r="C259" t="str">
        <f t="shared" si="4"/>
        <v>GM1690</v>
      </c>
      <c r="D259" t="s">
        <v>3559</v>
      </c>
    </row>
    <row r="260" spans="1:4" x14ac:dyDescent="0.25">
      <c r="A260" t="s">
        <v>3674</v>
      </c>
      <c r="B260">
        <v>1699</v>
      </c>
      <c r="C260" t="str">
        <f t="shared" si="4"/>
        <v>GM1699</v>
      </c>
      <c r="D260" t="s">
        <v>119</v>
      </c>
    </row>
    <row r="261" spans="1:4" x14ac:dyDescent="0.25">
      <c r="A261" t="s">
        <v>3671</v>
      </c>
      <c r="B261">
        <v>1699</v>
      </c>
      <c r="C261" t="str">
        <f t="shared" si="4"/>
        <v>GM1699</v>
      </c>
      <c r="D261" t="s">
        <v>119</v>
      </c>
    </row>
    <row r="262" spans="1:4" x14ac:dyDescent="0.25">
      <c r="A262" t="s">
        <v>3670</v>
      </c>
      <c r="B262">
        <v>1699</v>
      </c>
      <c r="C262" t="str">
        <f t="shared" si="4"/>
        <v>GM1699</v>
      </c>
      <c r="D262" t="s">
        <v>119</v>
      </c>
    </row>
    <row r="263" spans="1:4" x14ac:dyDescent="0.25">
      <c r="A263" t="s">
        <v>3667</v>
      </c>
      <c r="B263">
        <v>1699</v>
      </c>
      <c r="C263" t="str">
        <f t="shared" si="4"/>
        <v>GM1699</v>
      </c>
      <c r="D263" t="s">
        <v>119</v>
      </c>
    </row>
    <row r="264" spans="1:4" x14ac:dyDescent="0.25">
      <c r="A264" t="s">
        <v>3798</v>
      </c>
      <c r="B264">
        <v>1699</v>
      </c>
      <c r="C264" t="str">
        <f t="shared" si="4"/>
        <v>GM1699</v>
      </c>
      <c r="D264" t="s">
        <v>119</v>
      </c>
    </row>
    <row r="265" spans="1:4" x14ac:dyDescent="0.25">
      <c r="A265" t="s">
        <v>3668</v>
      </c>
      <c r="B265">
        <v>1699</v>
      </c>
      <c r="C265" t="str">
        <f t="shared" si="4"/>
        <v>GM1699</v>
      </c>
      <c r="D265" t="s">
        <v>119</v>
      </c>
    </row>
    <row r="266" spans="1:4" x14ac:dyDescent="0.25">
      <c r="A266" t="s">
        <v>3672</v>
      </c>
      <c r="B266">
        <v>1699</v>
      </c>
      <c r="C266" t="str">
        <f t="shared" si="4"/>
        <v>GM1699</v>
      </c>
      <c r="D266" t="s">
        <v>119</v>
      </c>
    </row>
    <row r="267" spans="1:4" x14ac:dyDescent="0.25">
      <c r="A267" t="s">
        <v>3669</v>
      </c>
      <c r="B267">
        <v>1699</v>
      </c>
      <c r="C267" t="str">
        <f t="shared" si="4"/>
        <v>GM1699</v>
      </c>
      <c r="D267" t="s">
        <v>119</v>
      </c>
    </row>
    <row r="268" spans="1:4" x14ac:dyDescent="0.25">
      <c r="A268" t="s">
        <v>3662</v>
      </c>
      <c r="B268">
        <v>1699</v>
      </c>
      <c r="C268" t="str">
        <f t="shared" si="4"/>
        <v>GM1699</v>
      </c>
      <c r="D268" t="s">
        <v>119</v>
      </c>
    </row>
    <row r="269" spans="1:4" x14ac:dyDescent="0.25">
      <c r="A269" t="s">
        <v>3800</v>
      </c>
      <c r="B269">
        <v>1699</v>
      </c>
      <c r="C269" t="str">
        <f t="shared" si="4"/>
        <v>GM1699</v>
      </c>
      <c r="D269" t="s">
        <v>119</v>
      </c>
    </row>
    <row r="270" spans="1:4" x14ac:dyDescent="0.25">
      <c r="A270" t="s">
        <v>3801</v>
      </c>
      <c r="B270">
        <v>1699</v>
      </c>
      <c r="C270" t="str">
        <f t="shared" si="4"/>
        <v>GM1699</v>
      </c>
      <c r="D270" t="s">
        <v>119</v>
      </c>
    </row>
    <row r="271" spans="1:4" x14ac:dyDescent="0.25">
      <c r="A271" t="s">
        <v>3673</v>
      </c>
      <c r="B271">
        <v>1699</v>
      </c>
      <c r="C271" t="str">
        <f t="shared" si="4"/>
        <v>GM1699</v>
      </c>
      <c r="D271" t="s">
        <v>119</v>
      </c>
    </row>
    <row r="272" spans="1:4" x14ac:dyDescent="0.25">
      <c r="A272" t="s">
        <v>3802</v>
      </c>
      <c r="B272">
        <v>1699</v>
      </c>
      <c r="C272" t="str">
        <f t="shared" si="4"/>
        <v>GM1699</v>
      </c>
      <c r="D272" t="s">
        <v>119</v>
      </c>
    </row>
    <row r="273" spans="1:4" x14ac:dyDescent="0.25">
      <c r="A273" t="s">
        <v>3664</v>
      </c>
      <c r="B273">
        <v>1699</v>
      </c>
      <c r="C273" t="str">
        <f t="shared" si="4"/>
        <v>GM1699</v>
      </c>
      <c r="D273" t="s">
        <v>119</v>
      </c>
    </row>
    <row r="274" spans="1:4" x14ac:dyDescent="0.25">
      <c r="A274" t="s">
        <v>3665</v>
      </c>
      <c r="B274">
        <v>1699</v>
      </c>
      <c r="C274" t="str">
        <f t="shared" si="4"/>
        <v>GM1699</v>
      </c>
      <c r="D274" t="s">
        <v>119</v>
      </c>
    </row>
    <row r="275" spans="1:4" x14ac:dyDescent="0.25">
      <c r="A275" t="s">
        <v>3621</v>
      </c>
      <c r="B275">
        <v>1699</v>
      </c>
      <c r="C275" t="str">
        <f t="shared" si="4"/>
        <v>GM1699</v>
      </c>
      <c r="D275" t="s">
        <v>119</v>
      </c>
    </row>
    <row r="276" spans="1:4" x14ac:dyDescent="0.25">
      <c r="A276" t="s">
        <v>3666</v>
      </c>
      <c r="B276">
        <v>1699</v>
      </c>
      <c r="C276" t="str">
        <f t="shared" si="4"/>
        <v>GM1699</v>
      </c>
      <c r="D276" t="s">
        <v>119</v>
      </c>
    </row>
    <row r="277" spans="1:4" x14ac:dyDescent="0.25">
      <c r="A277" t="s">
        <v>3676</v>
      </c>
      <c r="B277">
        <v>1699</v>
      </c>
      <c r="C277" t="str">
        <f t="shared" si="4"/>
        <v>GM1699</v>
      </c>
      <c r="D277" t="s">
        <v>119</v>
      </c>
    </row>
    <row r="278" spans="1:4" x14ac:dyDescent="0.25">
      <c r="A278" t="s">
        <v>3803</v>
      </c>
      <c r="B278">
        <v>1699</v>
      </c>
      <c r="C278" t="str">
        <f t="shared" si="4"/>
        <v>GM1699</v>
      </c>
      <c r="D278" t="s">
        <v>119</v>
      </c>
    </row>
    <row r="279" spans="1:4" x14ac:dyDescent="0.25">
      <c r="A279" t="s">
        <v>3804</v>
      </c>
      <c r="B279">
        <v>1699</v>
      </c>
      <c r="C279" t="str">
        <f t="shared" si="4"/>
        <v>GM1699</v>
      </c>
      <c r="D279" t="s">
        <v>119</v>
      </c>
    </row>
    <row r="280" spans="1:4" x14ac:dyDescent="0.25">
      <c r="A280" t="s">
        <v>3682</v>
      </c>
      <c r="B280">
        <v>1699</v>
      </c>
      <c r="C280" t="str">
        <f t="shared" si="4"/>
        <v>GM1699</v>
      </c>
      <c r="D280" t="s">
        <v>119</v>
      </c>
    </row>
    <row r="281" spans="1:4" x14ac:dyDescent="0.25">
      <c r="A281" t="s">
        <v>3675</v>
      </c>
      <c r="B281">
        <v>1699</v>
      </c>
      <c r="C281" t="str">
        <f t="shared" si="4"/>
        <v>GM1699</v>
      </c>
      <c r="D281" t="s">
        <v>119</v>
      </c>
    </row>
    <row r="282" spans="1:4" x14ac:dyDescent="0.25">
      <c r="A282" t="s">
        <v>3678</v>
      </c>
      <c r="B282">
        <v>1699</v>
      </c>
      <c r="C282" t="str">
        <f t="shared" si="4"/>
        <v>GM1699</v>
      </c>
      <c r="D282" t="s">
        <v>119</v>
      </c>
    </row>
    <row r="283" spans="1:4" x14ac:dyDescent="0.25">
      <c r="A283" t="s">
        <v>3680</v>
      </c>
      <c r="B283">
        <v>1699</v>
      </c>
      <c r="C283" t="str">
        <f t="shared" si="4"/>
        <v>GM1699</v>
      </c>
      <c r="D283" t="s">
        <v>119</v>
      </c>
    </row>
    <row r="284" spans="1:4" x14ac:dyDescent="0.25">
      <c r="A284" t="s">
        <v>3679</v>
      </c>
      <c r="B284">
        <v>1699</v>
      </c>
      <c r="C284" t="str">
        <f t="shared" si="4"/>
        <v>GM1699</v>
      </c>
      <c r="D284" t="s">
        <v>119</v>
      </c>
    </row>
    <row r="285" spans="1:4" x14ac:dyDescent="0.25">
      <c r="A285" t="s">
        <v>3681</v>
      </c>
      <c r="B285">
        <v>1699</v>
      </c>
      <c r="C285" t="str">
        <f t="shared" si="4"/>
        <v>GM1699</v>
      </c>
      <c r="D285" t="s">
        <v>119</v>
      </c>
    </row>
    <row r="286" spans="1:4" x14ac:dyDescent="0.25">
      <c r="A286" t="s">
        <v>3814</v>
      </c>
      <c r="B286">
        <v>1699</v>
      </c>
      <c r="C286" t="str">
        <f t="shared" si="4"/>
        <v>GM1699</v>
      </c>
      <c r="D286" t="s">
        <v>119</v>
      </c>
    </row>
    <row r="287" spans="1:4" x14ac:dyDescent="0.25">
      <c r="A287" t="s">
        <v>3661</v>
      </c>
      <c r="B287">
        <v>1701</v>
      </c>
      <c r="C287" t="str">
        <f t="shared" si="4"/>
        <v>GM1701</v>
      </c>
      <c r="D287" t="s">
        <v>125</v>
      </c>
    </row>
    <row r="288" spans="1:4" x14ac:dyDescent="0.25">
      <c r="A288" t="s">
        <v>3847</v>
      </c>
      <c r="B288">
        <v>1701</v>
      </c>
      <c r="C288" t="str">
        <f t="shared" si="4"/>
        <v>GM1701</v>
      </c>
      <c r="D288" t="s">
        <v>125</v>
      </c>
    </row>
    <row r="289" spans="1:4" x14ac:dyDescent="0.25">
      <c r="A289" t="s">
        <v>3660</v>
      </c>
      <c r="B289">
        <v>1701</v>
      </c>
      <c r="C289" t="str">
        <f t="shared" si="4"/>
        <v>GM1701</v>
      </c>
      <c r="D289" t="s">
        <v>125</v>
      </c>
    </row>
    <row r="290" spans="1:4" x14ac:dyDescent="0.25">
      <c r="A290" t="s">
        <v>3659</v>
      </c>
      <c r="B290">
        <v>1701</v>
      </c>
      <c r="C290" t="str">
        <f t="shared" si="4"/>
        <v>GM1701</v>
      </c>
      <c r="D290" t="s">
        <v>125</v>
      </c>
    </row>
    <row r="291" spans="1:4" x14ac:dyDescent="0.25">
      <c r="A291" t="s">
        <v>3651</v>
      </c>
      <c r="B291">
        <v>1701</v>
      </c>
      <c r="C291" t="str">
        <f t="shared" si="4"/>
        <v>GM1701</v>
      </c>
      <c r="D291" t="s">
        <v>125</v>
      </c>
    </row>
    <row r="292" spans="1:4" x14ac:dyDescent="0.25">
      <c r="A292" t="s">
        <v>3859</v>
      </c>
      <c r="B292">
        <v>1701</v>
      </c>
      <c r="C292" t="str">
        <f t="shared" si="4"/>
        <v>GM1701</v>
      </c>
      <c r="D292" t="s">
        <v>125</v>
      </c>
    </row>
    <row r="293" spans="1:4" x14ac:dyDescent="0.25">
      <c r="A293" t="s">
        <v>3658</v>
      </c>
      <c r="B293">
        <v>1701</v>
      </c>
      <c r="C293" t="str">
        <f t="shared" si="4"/>
        <v>GM1701</v>
      </c>
      <c r="D293" t="s">
        <v>125</v>
      </c>
    </row>
    <row r="294" spans="1:4" x14ac:dyDescent="0.25">
      <c r="A294" t="s">
        <v>3681</v>
      </c>
      <c r="B294">
        <v>1701</v>
      </c>
      <c r="C294" t="str">
        <f t="shared" si="4"/>
        <v>GM1701</v>
      </c>
      <c r="D294" t="s">
        <v>125</v>
      </c>
    </row>
    <row r="295" spans="1:4" x14ac:dyDescent="0.25">
      <c r="A295" t="s">
        <v>3647</v>
      </c>
      <c r="B295">
        <v>1701</v>
      </c>
      <c r="C295" t="str">
        <f t="shared" si="4"/>
        <v>GM1701</v>
      </c>
      <c r="D295" t="s">
        <v>125</v>
      </c>
    </row>
    <row r="296" spans="1:4" x14ac:dyDescent="0.25">
      <c r="A296" t="s">
        <v>3646</v>
      </c>
      <c r="B296">
        <v>1701</v>
      </c>
      <c r="C296" t="str">
        <f t="shared" si="4"/>
        <v>GM1701</v>
      </c>
      <c r="D296" t="s">
        <v>125</v>
      </c>
    </row>
    <row r="297" spans="1:4" x14ac:dyDescent="0.25">
      <c r="A297" t="s">
        <v>3861</v>
      </c>
      <c r="B297">
        <v>1701</v>
      </c>
      <c r="C297" t="str">
        <f t="shared" si="4"/>
        <v>GM1701</v>
      </c>
      <c r="D297" t="s">
        <v>125</v>
      </c>
    </row>
    <row r="298" spans="1:4" x14ac:dyDescent="0.25">
      <c r="A298" t="s">
        <v>3862</v>
      </c>
      <c r="B298">
        <v>1701</v>
      </c>
      <c r="C298" t="str">
        <f t="shared" si="4"/>
        <v>GM1701</v>
      </c>
      <c r="D298" t="s">
        <v>125</v>
      </c>
    </row>
    <row r="299" spans="1:4" x14ac:dyDescent="0.25">
      <c r="A299" t="s">
        <v>3655</v>
      </c>
      <c r="B299">
        <v>1701</v>
      </c>
      <c r="C299" t="str">
        <f t="shared" si="4"/>
        <v>GM1701</v>
      </c>
      <c r="D299" t="s">
        <v>125</v>
      </c>
    </row>
    <row r="300" spans="1:4" x14ac:dyDescent="0.25">
      <c r="A300" t="s">
        <v>3864</v>
      </c>
      <c r="B300">
        <v>1701</v>
      </c>
      <c r="C300" t="str">
        <f t="shared" si="4"/>
        <v>GM1701</v>
      </c>
      <c r="D300" t="s">
        <v>125</v>
      </c>
    </row>
    <row r="301" spans="1:4" x14ac:dyDescent="0.25">
      <c r="A301" t="s">
        <v>3866</v>
      </c>
      <c r="B301">
        <v>1701</v>
      </c>
      <c r="C301" t="str">
        <f t="shared" si="4"/>
        <v>GM1701</v>
      </c>
      <c r="D301" t="s">
        <v>125</v>
      </c>
    </row>
    <row r="302" spans="1:4" x14ac:dyDescent="0.25">
      <c r="A302" t="s">
        <v>3652</v>
      </c>
      <c r="B302">
        <v>1701</v>
      </c>
      <c r="C302" t="str">
        <f t="shared" si="4"/>
        <v>GM1701</v>
      </c>
      <c r="D302" t="s">
        <v>125</v>
      </c>
    </row>
    <row r="303" spans="1:4" x14ac:dyDescent="0.25">
      <c r="A303" t="s">
        <v>3867</v>
      </c>
      <c r="B303">
        <v>1701</v>
      </c>
      <c r="C303" t="str">
        <f t="shared" si="4"/>
        <v>GM1701</v>
      </c>
      <c r="D303" t="s">
        <v>125</v>
      </c>
    </row>
    <row r="304" spans="1:4" x14ac:dyDescent="0.25">
      <c r="A304" t="s">
        <v>3869</v>
      </c>
      <c r="B304">
        <v>1701</v>
      </c>
      <c r="C304" t="str">
        <f t="shared" si="4"/>
        <v>GM1701</v>
      </c>
      <c r="D304" t="s">
        <v>125</v>
      </c>
    </row>
    <row r="305" spans="1:4" x14ac:dyDescent="0.25">
      <c r="A305" t="s">
        <v>3870</v>
      </c>
      <c r="B305">
        <v>1701</v>
      </c>
      <c r="C305" t="str">
        <f t="shared" si="4"/>
        <v>GM1701</v>
      </c>
      <c r="D305" t="s">
        <v>125</v>
      </c>
    </row>
    <row r="306" spans="1:4" x14ac:dyDescent="0.25">
      <c r="A306" t="s">
        <v>3871</v>
      </c>
      <c r="B306">
        <v>1701</v>
      </c>
      <c r="C306" t="str">
        <f t="shared" si="4"/>
        <v>GM1701</v>
      </c>
      <c r="D306" t="s">
        <v>125</v>
      </c>
    </row>
    <row r="307" spans="1:4" x14ac:dyDescent="0.25">
      <c r="A307" t="s">
        <v>3648</v>
      </c>
      <c r="B307">
        <v>1701</v>
      </c>
      <c r="C307" t="str">
        <f t="shared" si="4"/>
        <v>GM1701</v>
      </c>
      <c r="D307" t="s">
        <v>125</v>
      </c>
    </row>
    <row r="308" spans="1:4" x14ac:dyDescent="0.25">
      <c r="A308" t="s">
        <v>3653</v>
      </c>
      <c r="B308">
        <v>1701</v>
      </c>
      <c r="C308" t="str">
        <f t="shared" si="4"/>
        <v>GM1701</v>
      </c>
      <c r="D308" t="s">
        <v>125</v>
      </c>
    </row>
    <row r="309" spans="1:4" x14ac:dyDescent="0.25">
      <c r="A309" t="s">
        <v>3656</v>
      </c>
      <c r="B309">
        <v>1701</v>
      </c>
      <c r="C309" t="str">
        <f t="shared" si="4"/>
        <v>GM1701</v>
      </c>
      <c r="D309" t="s">
        <v>125</v>
      </c>
    </row>
    <row r="310" spans="1:4" x14ac:dyDescent="0.25">
      <c r="A310" t="s">
        <v>3874</v>
      </c>
      <c r="B310">
        <v>1701</v>
      </c>
      <c r="C310" t="str">
        <f t="shared" si="4"/>
        <v>GM1701</v>
      </c>
      <c r="D310" t="s">
        <v>125</v>
      </c>
    </row>
    <row r="311" spans="1:4" x14ac:dyDescent="0.25">
      <c r="A311" t="s">
        <v>3657</v>
      </c>
      <c r="B311">
        <v>1701</v>
      </c>
      <c r="C311" t="str">
        <f t="shared" si="4"/>
        <v>GM1701</v>
      </c>
      <c r="D311" t="s">
        <v>125</v>
      </c>
    </row>
    <row r="312" spans="1:4" x14ac:dyDescent="0.25">
      <c r="A312" t="s">
        <v>3875</v>
      </c>
      <c r="B312">
        <v>1701</v>
      </c>
      <c r="C312" t="str">
        <f t="shared" si="4"/>
        <v>GM1701</v>
      </c>
      <c r="D312" t="s">
        <v>125</v>
      </c>
    </row>
    <row r="313" spans="1:4" x14ac:dyDescent="0.25">
      <c r="A313" t="s">
        <v>3650</v>
      </c>
      <c r="B313">
        <v>1701</v>
      </c>
      <c r="C313" t="str">
        <f t="shared" ref="C313:C376" si="5">CONCATENATE("GM",B313)</f>
        <v>GM1701</v>
      </c>
      <c r="D313" t="s">
        <v>125</v>
      </c>
    </row>
    <row r="314" spans="1:4" x14ac:dyDescent="0.25">
      <c r="A314" t="s">
        <v>3878</v>
      </c>
      <c r="B314">
        <v>1701</v>
      </c>
      <c r="C314" t="str">
        <f t="shared" si="5"/>
        <v>GM1701</v>
      </c>
      <c r="D314" t="s">
        <v>125</v>
      </c>
    </row>
    <row r="315" spans="1:4" x14ac:dyDescent="0.25">
      <c r="A315" t="s">
        <v>3649</v>
      </c>
      <c r="B315">
        <v>1701</v>
      </c>
      <c r="C315" t="str">
        <f t="shared" si="5"/>
        <v>GM1701</v>
      </c>
      <c r="D315" t="s">
        <v>125</v>
      </c>
    </row>
    <row r="316" spans="1:4" x14ac:dyDescent="0.25">
      <c r="A316" t="s">
        <v>3879</v>
      </c>
      <c r="B316">
        <v>1701</v>
      </c>
      <c r="C316" t="str">
        <f t="shared" si="5"/>
        <v>GM1701</v>
      </c>
      <c r="D316" t="s">
        <v>125</v>
      </c>
    </row>
    <row r="317" spans="1:4" x14ac:dyDescent="0.25">
      <c r="A317" t="s">
        <v>3654</v>
      </c>
      <c r="B317">
        <v>1701</v>
      </c>
      <c r="C317" t="str">
        <f t="shared" si="5"/>
        <v>GM1701</v>
      </c>
      <c r="D317" t="s">
        <v>125</v>
      </c>
    </row>
    <row r="318" spans="1:4" x14ac:dyDescent="0.25">
      <c r="A318" t="s">
        <v>3645</v>
      </c>
      <c r="B318">
        <v>1701</v>
      </c>
      <c r="C318" t="str">
        <f t="shared" si="5"/>
        <v>GM1701</v>
      </c>
      <c r="D318" t="s">
        <v>125</v>
      </c>
    </row>
    <row r="319" spans="1:4" x14ac:dyDescent="0.25">
      <c r="A319" t="s">
        <v>3882</v>
      </c>
      <c r="B319">
        <v>1701</v>
      </c>
      <c r="C319" t="str">
        <f t="shared" si="5"/>
        <v>GM1701</v>
      </c>
      <c r="D319" t="s">
        <v>125</v>
      </c>
    </row>
    <row r="320" spans="1:4" x14ac:dyDescent="0.25">
      <c r="A320" t="s">
        <v>3884</v>
      </c>
      <c r="B320">
        <v>1701</v>
      </c>
      <c r="C320" t="str">
        <f t="shared" si="5"/>
        <v>GM1701</v>
      </c>
      <c r="D320" t="s">
        <v>125</v>
      </c>
    </row>
    <row r="321" spans="1:4" x14ac:dyDescent="0.25">
      <c r="A321" t="s">
        <v>3642</v>
      </c>
      <c r="B321">
        <v>1701</v>
      </c>
      <c r="C321" t="str">
        <f t="shared" si="5"/>
        <v>GM1701</v>
      </c>
      <c r="D321" t="s">
        <v>125</v>
      </c>
    </row>
    <row r="322" spans="1:4" x14ac:dyDescent="0.25">
      <c r="A322" t="s">
        <v>3643</v>
      </c>
      <c r="B322">
        <v>1701</v>
      </c>
      <c r="C322" t="str">
        <f t="shared" si="5"/>
        <v>GM1701</v>
      </c>
      <c r="D322" t="s">
        <v>125</v>
      </c>
    </row>
    <row r="323" spans="1:4" x14ac:dyDescent="0.25">
      <c r="A323" t="s">
        <v>3644</v>
      </c>
      <c r="B323">
        <v>1701</v>
      </c>
      <c r="C323" t="str">
        <f t="shared" si="5"/>
        <v>GM1701</v>
      </c>
      <c r="D323" t="s">
        <v>125</v>
      </c>
    </row>
    <row r="324" spans="1:4" x14ac:dyDescent="0.25">
      <c r="A324" t="s">
        <v>3696</v>
      </c>
      <c r="B324">
        <v>1701</v>
      </c>
      <c r="C324" t="str">
        <f t="shared" si="5"/>
        <v>GM1701</v>
      </c>
      <c r="D324" t="s">
        <v>125</v>
      </c>
    </row>
    <row r="325" spans="1:4" x14ac:dyDescent="0.25">
      <c r="A325" t="s">
        <v>3896</v>
      </c>
      <c r="B325">
        <v>1701</v>
      </c>
      <c r="C325" t="str">
        <f t="shared" si="5"/>
        <v>GM1701</v>
      </c>
      <c r="D325" t="s">
        <v>125</v>
      </c>
    </row>
    <row r="326" spans="1:4" x14ac:dyDescent="0.25">
      <c r="A326" t="s">
        <v>3903</v>
      </c>
      <c r="B326">
        <v>1701</v>
      </c>
      <c r="C326" t="str">
        <f t="shared" si="5"/>
        <v>GM1701</v>
      </c>
      <c r="D326" t="s">
        <v>125</v>
      </c>
    </row>
    <row r="327" spans="1:4" x14ac:dyDescent="0.25">
      <c r="A327" t="s">
        <v>3760</v>
      </c>
      <c r="B327">
        <v>1730</v>
      </c>
      <c r="C327" t="str">
        <f t="shared" si="5"/>
        <v>GM1730</v>
      </c>
      <c r="D327" t="s">
        <v>124</v>
      </c>
    </row>
    <row r="328" spans="1:4" x14ac:dyDescent="0.25">
      <c r="A328" t="s">
        <v>3797</v>
      </c>
      <c r="B328">
        <v>1730</v>
      </c>
      <c r="C328" t="str">
        <f t="shared" si="5"/>
        <v>GM1730</v>
      </c>
      <c r="D328" t="s">
        <v>124</v>
      </c>
    </row>
    <row r="329" spans="1:4" x14ac:dyDescent="0.25">
      <c r="A329" t="s">
        <v>3799</v>
      </c>
      <c r="B329">
        <v>1730</v>
      </c>
      <c r="C329" t="str">
        <f t="shared" si="5"/>
        <v>GM1730</v>
      </c>
      <c r="D329" t="s">
        <v>124</v>
      </c>
    </row>
    <row r="330" spans="1:4" x14ac:dyDescent="0.25">
      <c r="A330" t="s">
        <v>3736</v>
      </c>
      <c r="B330">
        <v>1730</v>
      </c>
      <c r="C330" t="str">
        <f t="shared" si="5"/>
        <v>GM1730</v>
      </c>
      <c r="D330" t="s">
        <v>124</v>
      </c>
    </row>
    <row r="331" spans="1:4" x14ac:dyDescent="0.25">
      <c r="A331" t="s">
        <v>3737</v>
      </c>
      <c r="B331">
        <v>1730</v>
      </c>
      <c r="C331" t="str">
        <f t="shared" si="5"/>
        <v>GM1730</v>
      </c>
      <c r="D331" t="s">
        <v>124</v>
      </c>
    </row>
    <row r="332" spans="1:4" x14ac:dyDescent="0.25">
      <c r="A332" t="s">
        <v>3724</v>
      </c>
      <c r="B332">
        <v>1730</v>
      </c>
      <c r="C332" t="str">
        <f t="shared" si="5"/>
        <v>GM1730</v>
      </c>
      <c r="D332" t="s">
        <v>124</v>
      </c>
    </row>
    <row r="333" spans="1:4" x14ac:dyDescent="0.25">
      <c r="A333" t="s">
        <v>3729</v>
      </c>
      <c r="B333">
        <v>1730</v>
      </c>
      <c r="C333" t="str">
        <f t="shared" si="5"/>
        <v>GM1730</v>
      </c>
      <c r="D333" t="s">
        <v>124</v>
      </c>
    </row>
    <row r="334" spans="1:4" x14ac:dyDescent="0.25">
      <c r="A334" t="s">
        <v>3735</v>
      </c>
      <c r="B334">
        <v>1730</v>
      </c>
      <c r="C334" t="str">
        <f t="shared" si="5"/>
        <v>GM1730</v>
      </c>
      <c r="D334" t="s">
        <v>124</v>
      </c>
    </row>
    <row r="335" spans="1:4" x14ac:dyDescent="0.25">
      <c r="A335" t="s">
        <v>3727</v>
      </c>
      <c r="B335">
        <v>1730</v>
      </c>
      <c r="C335" t="str">
        <f t="shared" si="5"/>
        <v>GM1730</v>
      </c>
      <c r="D335" t="s">
        <v>124</v>
      </c>
    </row>
    <row r="336" spans="1:4" x14ac:dyDescent="0.25">
      <c r="A336" t="s">
        <v>3725</v>
      </c>
      <c r="B336">
        <v>1730</v>
      </c>
      <c r="C336" t="str">
        <f t="shared" si="5"/>
        <v>GM1730</v>
      </c>
      <c r="D336" t="s">
        <v>124</v>
      </c>
    </row>
    <row r="337" spans="1:4" x14ac:dyDescent="0.25">
      <c r="A337" t="s">
        <v>3720</v>
      </c>
      <c r="B337">
        <v>1730</v>
      </c>
      <c r="C337" t="str">
        <f t="shared" si="5"/>
        <v>GM1730</v>
      </c>
      <c r="D337" t="s">
        <v>124</v>
      </c>
    </row>
    <row r="338" spans="1:4" x14ac:dyDescent="0.25">
      <c r="A338" t="s">
        <v>3738</v>
      </c>
      <c r="B338">
        <v>1730</v>
      </c>
      <c r="C338" t="str">
        <f t="shared" si="5"/>
        <v>GM1730</v>
      </c>
      <c r="D338" t="s">
        <v>124</v>
      </c>
    </row>
    <row r="339" spans="1:4" x14ac:dyDescent="0.25">
      <c r="A339" t="s">
        <v>3722</v>
      </c>
      <c r="B339">
        <v>1730</v>
      </c>
      <c r="C339" t="str">
        <f t="shared" si="5"/>
        <v>GM1730</v>
      </c>
      <c r="D339" t="s">
        <v>124</v>
      </c>
    </row>
    <row r="340" spans="1:4" x14ac:dyDescent="0.25">
      <c r="A340" t="s">
        <v>3728</v>
      </c>
      <c r="B340">
        <v>1730</v>
      </c>
      <c r="C340" t="str">
        <f t="shared" si="5"/>
        <v>GM1730</v>
      </c>
      <c r="D340" t="s">
        <v>124</v>
      </c>
    </row>
    <row r="341" spans="1:4" x14ac:dyDescent="0.25">
      <c r="A341" t="s">
        <v>124</v>
      </c>
      <c r="B341">
        <v>1730</v>
      </c>
      <c r="C341" t="str">
        <f t="shared" si="5"/>
        <v>GM1730</v>
      </c>
      <c r="D341" t="s">
        <v>124</v>
      </c>
    </row>
    <row r="342" spans="1:4" x14ac:dyDescent="0.25">
      <c r="A342" t="s">
        <v>3723</v>
      </c>
      <c r="B342">
        <v>1730</v>
      </c>
      <c r="C342" t="str">
        <f t="shared" si="5"/>
        <v>GM1730</v>
      </c>
      <c r="D342" t="s">
        <v>124</v>
      </c>
    </row>
    <row r="343" spans="1:4" x14ac:dyDescent="0.25">
      <c r="A343" t="s">
        <v>3730</v>
      </c>
      <c r="B343">
        <v>1730</v>
      </c>
      <c r="C343" t="str">
        <f t="shared" si="5"/>
        <v>GM1730</v>
      </c>
      <c r="D343" t="s">
        <v>124</v>
      </c>
    </row>
    <row r="344" spans="1:4" x14ac:dyDescent="0.25">
      <c r="A344" t="s">
        <v>3733</v>
      </c>
      <c r="B344">
        <v>1730</v>
      </c>
      <c r="C344" t="str">
        <f t="shared" si="5"/>
        <v>GM1730</v>
      </c>
      <c r="D344" t="s">
        <v>124</v>
      </c>
    </row>
    <row r="345" spans="1:4" x14ac:dyDescent="0.25">
      <c r="A345" t="s">
        <v>3731</v>
      </c>
      <c r="B345">
        <v>1730</v>
      </c>
      <c r="C345" t="str">
        <f t="shared" si="5"/>
        <v>GM1730</v>
      </c>
      <c r="D345" t="s">
        <v>124</v>
      </c>
    </row>
    <row r="346" spans="1:4" x14ac:dyDescent="0.25">
      <c r="A346" t="s">
        <v>3732</v>
      </c>
      <c r="B346">
        <v>1730</v>
      </c>
      <c r="C346" t="str">
        <f t="shared" si="5"/>
        <v>GM1730</v>
      </c>
      <c r="D346" t="s">
        <v>124</v>
      </c>
    </row>
    <row r="347" spans="1:4" x14ac:dyDescent="0.25">
      <c r="A347" t="s">
        <v>3823</v>
      </c>
      <c r="B347">
        <v>1731</v>
      </c>
      <c r="C347" t="str">
        <f t="shared" si="5"/>
        <v>GM1731</v>
      </c>
      <c r="D347" t="s">
        <v>112</v>
      </c>
    </row>
    <row r="348" spans="1:4" x14ac:dyDescent="0.25">
      <c r="A348" t="s">
        <v>3832</v>
      </c>
      <c r="B348">
        <v>1731</v>
      </c>
      <c r="C348" t="str">
        <f t="shared" si="5"/>
        <v>GM1731</v>
      </c>
      <c r="D348" t="s">
        <v>112</v>
      </c>
    </row>
    <row r="349" spans="1:4" x14ac:dyDescent="0.25">
      <c r="A349" t="s">
        <v>3839</v>
      </c>
      <c r="B349">
        <v>1731</v>
      </c>
      <c r="C349" t="str">
        <f t="shared" si="5"/>
        <v>GM1731</v>
      </c>
      <c r="D349" t="s">
        <v>112</v>
      </c>
    </row>
    <row r="350" spans="1:4" x14ac:dyDescent="0.25">
      <c r="A350" t="s">
        <v>3841</v>
      </c>
      <c r="B350">
        <v>1731</v>
      </c>
      <c r="C350" t="str">
        <f t="shared" si="5"/>
        <v>GM1731</v>
      </c>
      <c r="D350" t="s">
        <v>112</v>
      </c>
    </row>
    <row r="351" spans="1:4" x14ac:dyDescent="0.25">
      <c r="A351" t="s">
        <v>3842</v>
      </c>
      <c r="B351">
        <v>1731</v>
      </c>
      <c r="C351" t="str">
        <f t="shared" si="5"/>
        <v>GM1731</v>
      </c>
      <c r="D351" t="s">
        <v>112</v>
      </c>
    </row>
    <row r="352" spans="1:4" x14ac:dyDescent="0.25">
      <c r="A352" t="s">
        <v>3687</v>
      </c>
      <c r="B352">
        <v>1731</v>
      </c>
      <c r="C352" t="str">
        <f t="shared" si="5"/>
        <v>GM1731</v>
      </c>
      <c r="D352" t="s">
        <v>112</v>
      </c>
    </row>
    <row r="353" spans="1:4" x14ac:dyDescent="0.25">
      <c r="A353" t="s">
        <v>3689</v>
      </c>
      <c r="B353">
        <v>1731</v>
      </c>
      <c r="C353" t="str">
        <f t="shared" si="5"/>
        <v>GM1731</v>
      </c>
      <c r="D353" t="s">
        <v>112</v>
      </c>
    </row>
    <row r="354" spans="1:4" x14ac:dyDescent="0.25">
      <c r="A354" t="s">
        <v>3846</v>
      </c>
      <c r="B354">
        <v>1731</v>
      </c>
      <c r="C354" t="str">
        <f t="shared" si="5"/>
        <v>GM1731</v>
      </c>
      <c r="D354" t="s">
        <v>112</v>
      </c>
    </row>
    <row r="355" spans="1:4" x14ac:dyDescent="0.25">
      <c r="A355" t="s">
        <v>3688</v>
      </c>
      <c r="B355">
        <v>1731</v>
      </c>
      <c r="C355" t="str">
        <f t="shared" si="5"/>
        <v>GM1731</v>
      </c>
      <c r="D355" t="s">
        <v>112</v>
      </c>
    </row>
    <row r="356" spans="1:4" x14ac:dyDescent="0.25">
      <c r="A356" t="s">
        <v>3851</v>
      </c>
      <c r="B356">
        <v>1731</v>
      </c>
      <c r="C356" t="str">
        <f t="shared" si="5"/>
        <v>GM1731</v>
      </c>
      <c r="D356" t="s">
        <v>112</v>
      </c>
    </row>
    <row r="357" spans="1:4" x14ac:dyDescent="0.25">
      <c r="A357" t="s">
        <v>3702</v>
      </c>
      <c r="B357">
        <v>1731</v>
      </c>
      <c r="C357" t="str">
        <f t="shared" si="5"/>
        <v>GM1731</v>
      </c>
      <c r="D357" t="s">
        <v>112</v>
      </c>
    </row>
    <row r="358" spans="1:4" x14ac:dyDescent="0.25">
      <c r="A358" t="s">
        <v>3853</v>
      </c>
      <c r="B358">
        <v>1731</v>
      </c>
      <c r="C358" t="str">
        <f t="shared" si="5"/>
        <v>GM1731</v>
      </c>
      <c r="D358" t="s">
        <v>112</v>
      </c>
    </row>
    <row r="359" spans="1:4" x14ac:dyDescent="0.25">
      <c r="A359" t="s">
        <v>3684</v>
      </c>
      <c r="B359">
        <v>1731</v>
      </c>
      <c r="C359" t="str">
        <f t="shared" si="5"/>
        <v>GM1731</v>
      </c>
      <c r="D359" t="s">
        <v>112</v>
      </c>
    </row>
    <row r="360" spans="1:4" x14ac:dyDescent="0.25">
      <c r="A360" t="s">
        <v>3695</v>
      </c>
      <c r="B360">
        <v>1731</v>
      </c>
      <c r="C360" t="str">
        <f t="shared" si="5"/>
        <v>GM1731</v>
      </c>
      <c r="D360" t="s">
        <v>112</v>
      </c>
    </row>
    <row r="361" spans="1:4" x14ac:dyDescent="0.25">
      <c r="A361" t="s">
        <v>3854</v>
      </c>
      <c r="B361">
        <v>1731</v>
      </c>
      <c r="C361" t="str">
        <f t="shared" si="5"/>
        <v>GM1731</v>
      </c>
      <c r="D361" t="s">
        <v>112</v>
      </c>
    </row>
    <row r="362" spans="1:4" x14ac:dyDescent="0.25">
      <c r="A362" t="s">
        <v>3686</v>
      </c>
      <c r="B362">
        <v>1731</v>
      </c>
      <c r="C362" t="str">
        <f t="shared" si="5"/>
        <v>GM1731</v>
      </c>
      <c r="D362" t="s">
        <v>112</v>
      </c>
    </row>
    <row r="363" spans="1:4" x14ac:dyDescent="0.25">
      <c r="A363" t="s">
        <v>3694</v>
      </c>
      <c r="B363">
        <v>1731</v>
      </c>
      <c r="C363" t="str">
        <f t="shared" si="5"/>
        <v>GM1731</v>
      </c>
      <c r="D363" t="s">
        <v>112</v>
      </c>
    </row>
    <row r="364" spans="1:4" x14ac:dyDescent="0.25">
      <c r="A364" t="s">
        <v>3857</v>
      </c>
      <c r="B364">
        <v>1731</v>
      </c>
      <c r="C364" t="str">
        <f t="shared" si="5"/>
        <v>GM1731</v>
      </c>
      <c r="D364" t="s">
        <v>112</v>
      </c>
    </row>
    <row r="365" spans="1:4" x14ac:dyDescent="0.25">
      <c r="A365" t="s">
        <v>3858</v>
      </c>
      <c r="B365">
        <v>1731</v>
      </c>
      <c r="C365" t="str">
        <f t="shared" si="5"/>
        <v>GM1731</v>
      </c>
      <c r="D365" t="s">
        <v>112</v>
      </c>
    </row>
    <row r="366" spans="1:4" x14ac:dyDescent="0.25">
      <c r="A366" t="s">
        <v>3693</v>
      </c>
      <c r="B366">
        <v>1731</v>
      </c>
      <c r="C366" t="str">
        <f t="shared" si="5"/>
        <v>GM1731</v>
      </c>
      <c r="D366" t="s">
        <v>112</v>
      </c>
    </row>
    <row r="367" spans="1:4" x14ac:dyDescent="0.25">
      <c r="A367" t="s">
        <v>3863</v>
      </c>
      <c r="B367">
        <v>1731</v>
      </c>
      <c r="C367" t="str">
        <f t="shared" si="5"/>
        <v>GM1731</v>
      </c>
      <c r="D367" t="s">
        <v>112</v>
      </c>
    </row>
    <row r="368" spans="1:4" x14ac:dyDescent="0.25">
      <c r="A368" t="s">
        <v>3868</v>
      </c>
      <c r="B368">
        <v>1731</v>
      </c>
      <c r="C368" t="str">
        <f t="shared" si="5"/>
        <v>GM1731</v>
      </c>
      <c r="D368" t="s">
        <v>112</v>
      </c>
    </row>
    <row r="369" spans="1:4" x14ac:dyDescent="0.25">
      <c r="A369" t="s">
        <v>3872</v>
      </c>
      <c r="B369">
        <v>1731</v>
      </c>
      <c r="C369" t="str">
        <f t="shared" si="5"/>
        <v>GM1731</v>
      </c>
      <c r="D369" t="s">
        <v>112</v>
      </c>
    </row>
    <row r="370" spans="1:4" x14ac:dyDescent="0.25">
      <c r="A370" t="s">
        <v>3701</v>
      </c>
      <c r="B370">
        <v>1731</v>
      </c>
      <c r="C370" t="str">
        <f t="shared" si="5"/>
        <v>GM1731</v>
      </c>
      <c r="D370" t="s">
        <v>112</v>
      </c>
    </row>
    <row r="371" spans="1:4" x14ac:dyDescent="0.25">
      <c r="A371" t="s">
        <v>3685</v>
      </c>
      <c r="B371">
        <v>1731</v>
      </c>
      <c r="C371" t="str">
        <f t="shared" si="5"/>
        <v>GM1731</v>
      </c>
      <c r="D371" t="s">
        <v>112</v>
      </c>
    </row>
    <row r="372" spans="1:4" x14ac:dyDescent="0.25">
      <c r="A372" t="s">
        <v>3873</v>
      </c>
      <c r="B372">
        <v>1731</v>
      </c>
      <c r="C372" t="str">
        <f t="shared" si="5"/>
        <v>GM1731</v>
      </c>
      <c r="D372" t="s">
        <v>112</v>
      </c>
    </row>
    <row r="373" spans="1:4" x14ac:dyDescent="0.25">
      <c r="A373" t="s">
        <v>3696</v>
      </c>
      <c r="B373">
        <v>1731</v>
      </c>
      <c r="C373" t="str">
        <f t="shared" si="5"/>
        <v>GM1731</v>
      </c>
      <c r="D373" t="s">
        <v>112</v>
      </c>
    </row>
    <row r="374" spans="1:4" x14ac:dyDescent="0.25">
      <c r="A374" t="s">
        <v>3698</v>
      </c>
      <c r="B374">
        <v>1731</v>
      </c>
      <c r="C374" t="str">
        <f t="shared" si="5"/>
        <v>GM1731</v>
      </c>
      <c r="D374" t="s">
        <v>112</v>
      </c>
    </row>
    <row r="375" spans="1:4" x14ac:dyDescent="0.25">
      <c r="A375" t="s">
        <v>3690</v>
      </c>
      <c r="B375">
        <v>1731</v>
      </c>
      <c r="C375" t="str">
        <f t="shared" si="5"/>
        <v>GM1731</v>
      </c>
      <c r="D375" t="s">
        <v>112</v>
      </c>
    </row>
    <row r="376" spans="1:4" x14ac:dyDescent="0.25">
      <c r="A376" t="s">
        <v>3691</v>
      </c>
      <c r="B376">
        <v>1731</v>
      </c>
      <c r="C376" t="str">
        <f t="shared" si="5"/>
        <v>GM1731</v>
      </c>
      <c r="D376" t="s">
        <v>112</v>
      </c>
    </row>
    <row r="377" spans="1:4" x14ac:dyDescent="0.25">
      <c r="A377" t="s">
        <v>3700</v>
      </c>
      <c r="B377">
        <v>1731</v>
      </c>
      <c r="C377" t="str">
        <f t="shared" ref="C377:C382" si="6">CONCATENATE("GM",B377)</f>
        <v>GM1731</v>
      </c>
      <c r="D377" t="s">
        <v>112</v>
      </c>
    </row>
    <row r="378" spans="1:4" x14ac:dyDescent="0.25">
      <c r="A378" t="s">
        <v>3881</v>
      </c>
      <c r="B378">
        <v>1731</v>
      </c>
      <c r="C378" t="str">
        <f t="shared" si="6"/>
        <v>GM1731</v>
      </c>
      <c r="D378" t="s">
        <v>112</v>
      </c>
    </row>
    <row r="379" spans="1:4" x14ac:dyDescent="0.25">
      <c r="A379" t="s">
        <v>3699</v>
      </c>
      <c r="B379">
        <v>1731</v>
      </c>
      <c r="C379" t="str">
        <f t="shared" si="6"/>
        <v>GM1731</v>
      </c>
      <c r="D379" t="s">
        <v>112</v>
      </c>
    </row>
    <row r="380" spans="1:4" x14ac:dyDescent="0.25">
      <c r="A380" t="s">
        <v>3697</v>
      </c>
      <c r="B380">
        <v>1731</v>
      </c>
      <c r="C380" t="str">
        <f t="shared" si="6"/>
        <v>GM1731</v>
      </c>
      <c r="D380" t="s">
        <v>112</v>
      </c>
    </row>
    <row r="381" spans="1:4" x14ac:dyDescent="0.25">
      <c r="A381" t="s">
        <v>3692</v>
      </c>
      <c r="B381">
        <v>1731</v>
      </c>
      <c r="C381" t="str">
        <f t="shared" si="6"/>
        <v>GM1731</v>
      </c>
      <c r="D381" t="s">
        <v>112</v>
      </c>
    </row>
    <row r="382" spans="1:4" x14ac:dyDescent="0.25">
      <c r="A382" t="s">
        <v>3624</v>
      </c>
      <c r="B382">
        <v>1731</v>
      </c>
      <c r="C382" t="str">
        <f t="shared" si="6"/>
        <v>GM1731</v>
      </c>
      <c r="D382" t="s">
        <v>112</v>
      </c>
    </row>
    <row r="383" spans="1:4" x14ac:dyDescent="0.25">
      <c r="A383" s="24" t="s">
        <v>437</v>
      </c>
      <c r="B383">
        <v>1699</v>
      </c>
      <c r="C383" t="s">
        <v>3663</v>
      </c>
      <c r="D383" t="s">
        <v>119</v>
      </c>
    </row>
    <row r="384" spans="1:4" x14ac:dyDescent="0.25">
      <c r="A384" s="26" t="s">
        <v>3759</v>
      </c>
      <c r="B384">
        <v>1730</v>
      </c>
      <c r="C384" t="str">
        <f t="shared" ref="C384" si="7">CONCATENATE("GM",B384)</f>
        <v>GM1730</v>
      </c>
      <c r="D384" t="s">
        <v>124</v>
      </c>
    </row>
    <row r="385" spans="1:4" x14ac:dyDescent="0.25">
      <c r="A385" s="25" t="s">
        <v>642</v>
      </c>
      <c r="B385">
        <v>1690</v>
      </c>
      <c r="C385" t="s">
        <v>3561</v>
      </c>
      <c r="D385" t="s">
        <v>3559</v>
      </c>
    </row>
    <row r="386" spans="1:4" x14ac:dyDescent="0.25">
      <c r="A386" s="25" t="s">
        <v>747</v>
      </c>
      <c r="B386">
        <v>1701</v>
      </c>
      <c r="C386" t="str">
        <f t="shared" ref="C386:C387" si="8">CONCATENATE("GM",B386)</f>
        <v>GM1701</v>
      </c>
      <c r="D386" t="s">
        <v>125</v>
      </c>
    </row>
    <row r="387" spans="1:4" x14ac:dyDescent="0.25">
      <c r="A387" s="25" t="s">
        <v>877</v>
      </c>
      <c r="B387">
        <v>1681</v>
      </c>
      <c r="C387" t="str">
        <f t="shared" si="8"/>
        <v>GM1681</v>
      </c>
      <c r="D387" t="s">
        <v>22</v>
      </c>
    </row>
    <row r="388" spans="1:4" x14ac:dyDescent="0.25">
      <c r="A388" t="s">
        <v>911</v>
      </c>
      <c r="B388">
        <v>1690</v>
      </c>
      <c r="C388" t="s">
        <v>3561</v>
      </c>
      <c r="D388" t="s">
        <v>3559</v>
      </c>
    </row>
    <row r="389" spans="1:4" x14ac:dyDescent="0.25">
      <c r="A389" s="25" t="s">
        <v>943</v>
      </c>
      <c r="B389">
        <v>1699</v>
      </c>
      <c r="C389" t="str">
        <f t="shared" ref="C389:C390" si="9">CONCATENATE("GM",B389)</f>
        <v>GM1699</v>
      </c>
      <c r="D389" t="s">
        <v>119</v>
      </c>
    </row>
    <row r="390" spans="1:4" x14ac:dyDescent="0.25">
      <c r="A390" s="24" t="s">
        <v>1331</v>
      </c>
      <c r="B390">
        <v>1680</v>
      </c>
      <c r="C390" t="str">
        <f t="shared" si="9"/>
        <v>GM1680</v>
      </c>
      <c r="D390" t="s">
        <v>7</v>
      </c>
    </row>
    <row r="391" spans="1:4" x14ac:dyDescent="0.25">
      <c r="A391" t="s">
        <v>1354</v>
      </c>
      <c r="B391">
        <v>1690</v>
      </c>
      <c r="C391" t="s">
        <v>3561</v>
      </c>
      <c r="D391" t="s">
        <v>3559</v>
      </c>
    </row>
    <row r="392" spans="1:4" x14ac:dyDescent="0.25">
      <c r="A392" s="24" t="s">
        <v>1446</v>
      </c>
      <c r="B392">
        <v>1690</v>
      </c>
      <c r="C392" t="s">
        <v>3561</v>
      </c>
      <c r="D392" t="s">
        <v>3559</v>
      </c>
    </row>
    <row r="393" spans="1:4" x14ac:dyDescent="0.25">
      <c r="A393" t="s">
        <v>1516</v>
      </c>
      <c r="B393">
        <v>1681</v>
      </c>
      <c r="C393" t="s">
        <v>3600</v>
      </c>
      <c r="D393" t="s">
        <v>22</v>
      </c>
    </row>
    <row r="394" spans="1:4" x14ac:dyDescent="0.25">
      <c r="A394" t="s">
        <v>1834</v>
      </c>
      <c r="B394">
        <v>1681</v>
      </c>
      <c r="C394" t="s">
        <v>3600</v>
      </c>
      <c r="D394" t="s">
        <v>22</v>
      </c>
    </row>
    <row r="395" spans="1:4" x14ac:dyDescent="0.25">
      <c r="A395" t="s">
        <v>1737</v>
      </c>
      <c r="B395">
        <v>1730</v>
      </c>
      <c r="C395" t="s">
        <v>3721</v>
      </c>
      <c r="D395" t="s">
        <v>124</v>
      </c>
    </row>
    <row r="396" spans="1:4" x14ac:dyDescent="0.25">
      <c r="A396" t="s">
        <v>2118</v>
      </c>
      <c r="B396">
        <v>106</v>
      </c>
      <c r="C396" t="s">
        <v>3677</v>
      </c>
      <c r="D396" t="s">
        <v>12</v>
      </c>
    </row>
    <row r="397" spans="1:4" x14ac:dyDescent="0.25">
      <c r="A397" t="s">
        <v>2162</v>
      </c>
      <c r="B397">
        <v>1699</v>
      </c>
      <c r="C397" t="s">
        <v>3663</v>
      </c>
      <c r="D397" t="s">
        <v>119</v>
      </c>
    </row>
    <row r="398" spans="1:4" x14ac:dyDescent="0.25">
      <c r="A398" t="s">
        <v>2309</v>
      </c>
      <c r="B398">
        <v>1699</v>
      </c>
      <c r="C398" t="s">
        <v>3663</v>
      </c>
      <c r="D398" t="s">
        <v>119</v>
      </c>
    </row>
    <row r="399" spans="1:4" x14ac:dyDescent="0.25">
      <c r="A399" t="s">
        <v>2453</v>
      </c>
      <c r="B399">
        <v>1681</v>
      </c>
      <c r="C399" t="s">
        <v>3600</v>
      </c>
      <c r="D399" t="s">
        <v>22</v>
      </c>
    </row>
    <row r="400" spans="1:4" x14ac:dyDescent="0.25">
      <c r="A400" t="s">
        <v>2630</v>
      </c>
      <c r="B400">
        <v>118</v>
      </c>
      <c r="C400" t="s">
        <v>3616</v>
      </c>
      <c r="D400" t="s">
        <v>80</v>
      </c>
    </row>
    <row r="401" spans="1:4" x14ac:dyDescent="0.25">
      <c r="A401" t="s">
        <v>3315</v>
      </c>
      <c r="B401">
        <v>1699</v>
      </c>
      <c r="C401" t="s">
        <v>3663</v>
      </c>
      <c r="D401" t="s">
        <v>119</v>
      </c>
    </row>
  </sheetData>
  <sortState xmlns:xlrd2="http://schemas.microsoft.com/office/spreadsheetml/2017/richdata2" ref="A2:B382">
    <sortCondition ref="B2:B382"/>
  </sortState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26c361-3685-4f47-b8a8-bb2205228009"/>
    <pdBehandelaar xmlns="3426c361-3685-4f47-b8a8-bb2205228009">
      <UserInfo>
        <DisplayName/>
        <AccountId xsi:nil="true"/>
        <AccountType/>
      </UserInfo>
    </pdBehandelaar>
    <a88b5036e26c4ae89420e11e21fbc190 xmlns="3925ceee-f67a-443d-ae10-d79681bde658">
      <Terms xmlns="http://schemas.microsoft.com/office/infopath/2007/PartnerControls"/>
    </a88b5036e26c4ae89420e11e21fbc190>
    <pdOpdracht xmlns="3426c361-3685-4f47-b8a8-bb2205228009" xsi:nil="true"/>
    <e489fcd7a2464784ba14e15e40c16da6 xmlns="3426c361-3685-4f47-b8a8-bb2205228009">
      <Terms xmlns="http://schemas.microsoft.com/office/infopath/2007/PartnerControls"/>
    </e489fcd7a2464784ba14e15e40c16da6>
    <d63e586d61a44cfe931c4a934838f7d5 xmlns="3925ceee-f67a-443d-ae10-d79681bde658">
      <Terms xmlns="http://schemas.microsoft.com/office/infopath/2007/PartnerControls"/>
    </d63e586d61a44cfe931c4a934838f7d5>
    <f4be56b20cd1472d9ef8fc5e9b90cbfc xmlns="3925ceee-f67a-443d-ae10-d79681bde658">
      <Terms xmlns="http://schemas.microsoft.com/office/infopath/2007/PartnerControls"/>
    </f4be56b20cd1472d9ef8fc5e9b90cbfc>
    <pdDocumentToelichting xmlns="3426c361-3685-4f47-b8a8-bb2205228009" xsi:nil="true"/>
    <pdDatumDocument xmlns="3426c361-3685-4f47-b8a8-bb2205228009" xsi:nil="true"/>
    <pdFase xmlns="3426c361-3685-4f47-b8a8-bb2205228009" xsi:nil="true"/>
    <f8ef0eb3a4da459cae082aedfda32dcb xmlns="3925ceee-f67a-443d-ae10-d79681bde658">
      <Terms xmlns="http://schemas.microsoft.com/office/infopath/2007/PartnerControls"/>
    </f8ef0eb3a4da459cae082aedfda32dcb>
    <_dlc_DocId xmlns="3426c361-3685-4f47-b8a8-bb2205228009" xsi:nil="true"/>
    <_dlc_DocIdUrl xmlns="3426c361-3685-4f47-b8a8-bb2205228009">
      <Url xsi:nil="true"/>
      <Description xsi:nil="true"/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 werkmap" ma:contentTypeID="0x010100B8490113CE537749BB3E621DCFADEA7704010072BA630AD1C9DD498D4CB9F2D5A7E62C" ma:contentTypeVersion="60" ma:contentTypeDescription=" " ma:contentTypeScope="" ma:versionID="1cf390da455359591c8987b654e72dbe">
  <xsd:schema xmlns:xsd="http://www.w3.org/2001/XMLSchema" xmlns:xs="http://www.w3.org/2001/XMLSchema" xmlns:p="http://schemas.microsoft.com/office/2006/metadata/properties" xmlns:ns2="3426c361-3685-4f47-b8a8-bb2205228009" xmlns:ns3="3925ceee-f67a-443d-ae10-d79681bde658" targetNamespace="http://schemas.microsoft.com/office/2006/metadata/properties" ma:root="true" ma:fieldsID="e77925c378a313ed4450987215171b25" ns2:_="" ns3:_="">
    <xsd:import namespace="3426c361-3685-4f47-b8a8-bb2205228009"/>
    <xsd:import namespace="3925ceee-f67a-443d-ae10-d79681bde658"/>
    <xsd:element name="properties">
      <xsd:complexType>
        <xsd:sequence>
          <xsd:element name="documentManagement">
            <xsd:complexType>
              <xsd:all>
                <xsd:element ref="ns2:pdDocumentToelichting" minOccurs="0"/>
                <xsd:element ref="ns2:pdBehandelaar" minOccurs="0"/>
                <xsd:element ref="ns2:pdFase" minOccurs="0"/>
                <xsd:element ref="ns2:pdDatumDocument" minOccurs="0"/>
                <xsd:element ref="ns2:pdOpdracht" minOccurs="0"/>
                <xsd:element ref="ns2:_dlc_DocId" minOccurs="0"/>
                <xsd:element ref="ns2:_dlc_DocIdUrl" minOccurs="0"/>
                <xsd:element ref="ns2:_dlc_DocIdPersistId" minOccurs="0"/>
                <xsd:element ref="ns2:e489fcd7a2464784ba14e15e40c16da6" minOccurs="0"/>
                <xsd:element ref="ns2:TaxCatchAll" minOccurs="0"/>
                <xsd:element ref="ns2:TaxCatchAllLabel" minOccurs="0"/>
                <xsd:element ref="ns3:f8ef0eb3a4da459cae082aedfda32dcb" minOccurs="0"/>
                <xsd:element ref="ns3:d63e586d61a44cfe931c4a934838f7d5" minOccurs="0"/>
                <xsd:element ref="ns3:a88b5036e26c4ae89420e11e21fbc190" minOccurs="0"/>
                <xsd:element ref="ns3:f4be56b20cd1472d9ef8fc5e9b90cbf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6c361-3685-4f47-b8a8-bb2205228009" elementFormDefault="qualified">
    <xsd:import namespace="http://schemas.microsoft.com/office/2006/documentManagement/types"/>
    <xsd:import namespace="http://schemas.microsoft.com/office/infopath/2007/PartnerControls"/>
    <xsd:element name="pdDocumentToelichting" ma:index="2" nillable="true" ma:displayName="Toelichting" ma:description="Geef hier meer informatie of een samenvatting indien de titel niet voldoende aangeeft waar het overgaat." ma:internalName="pdDocumentToelichting">
      <xsd:simpleType>
        <xsd:restriction base="dms:Note">
          <xsd:maxLength value="255"/>
        </xsd:restriction>
      </xsd:simpleType>
    </xsd:element>
    <xsd:element name="pdBehandelaar" ma:index="4" nillable="true" ma:displayName="Behandelaar" ma:list="UserInfo" ma:SharePointGroup="0" ma:internalName="pdBehandelaa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dFase" ma:index="5" nillable="true" ma:displayName="Fase" ma:format="Dropdown" ma:internalName="pdFase" ma:readOnly="false">
      <xsd:simpleType>
        <xsd:restriction base="dms:Choice">
          <xsd:enumeration value="initiatiefase"/>
          <xsd:enumeration value="definitiefase"/>
          <xsd:enumeration value="realisatiefase"/>
          <xsd:enumeration value="afbouwfase"/>
        </xsd:restriction>
      </xsd:simpleType>
    </xsd:element>
    <xsd:element name="pdDatumDocument" ma:index="6" nillable="true" ma:displayName="Datum document" ma:format="DateOnly" ma:internalName="pdDatumDocument">
      <xsd:simpleType>
        <xsd:restriction base="dms:DateTime"/>
      </xsd:simpleType>
    </xsd:element>
    <xsd:element name="pdOpdracht" ma:index="7" nillable="true" ma:displayName="Opdracht" ma:default="RES Drenthe" ma:internalName="pdOpdracht">
      <xsd:simpleType>
        <xsd:restriction base="dms:Text">
          <xsd:maxLength value="255"/>
        </xsd:restriction>
      </xsd:simpleType>
    </xsd:element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e489fcd7a2464784ba14e15e40c16da6" ma:index="12" nillable="true" ma:taxonomy="true" ma:internalName="e489fcd7a2464784ba14e15e40c16da6" ma:taxonomyFieldName="pdDocumentsoort" ma:displayName="Documentsoort" ma:fieldId="{e489fcd7-a246-4784-ba14-e15e40c16da6}" ma:sspId="f792b8c6-db8b-449c-87df-e210eb76498f" ma:termSetId="9f15b786-35d6-47fc-a926-fbc37c5d38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dccfeb5a-3863-4dd5-878c-5b239c1a87ec}" ma:internalName="TaxCatchAll" ma:showField="CatchAllData" ma:web="3426c361-3685-4f47-b8a8-bb2205228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dccfeb5a-3863-4dd5-878c-5b239c1a87ec}" ma:internalName="TaxCatchAllLabel" ma:readOnly="true" ma:showField="CatchAllDataLabel" ma:web="3426c361-3685-4f47-b8a8-bb2205228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5ceee-f67a-443d-ae10-d79681bde658" elementFormDefault="qualified">
    <xsd:import namespace="http://schemas.microsoft.com/office/2006/documentManagement/types"/>
    <xsd:import namespace="http://schemas.microsoft.com/office/infopath/2007/PartnerControls"/>
    <xsd:element name="f8ef0eb3a4da459cae082aedfda32dcb" ma:index="20" ma:taxonomy="true" ma:internalName="f8ef0eb3a4da459cae082aedfda32dcb" ma:taxonomyFieldName="pdProces" ma:displayName="Proces" ma:default="-1;#N.t.b.|894c5a7a-ea29-4d42-a77f-b0eab4632683" ma:fieldId="{f8ef0eb3-a4da-459c-ae08-2aedfda32dcb}" ma:taxonomyMulti="true" ma:sspId="f792b8c6-db8b-449c-87df-e210eb76498f" ma:termSetId="86e57a1d-2b49-40f5-9ade-60d156d359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3e586d61a44cfe931c4a934838f7d5" ma:index="22" ma:taxonomy="true" ma:internalName="d63e586d61a44cfe931c4a934838f7d5" ma:taxonomyFieldName="pdAmbitie" ma:displayName="Ambitie" ma:default="-1;#N.t.b.|9b1d5aa3-e8df-4042-8bc2-3be1c05bd16a" ma:fieldId="{d63e586d-61a4-4cfe-931c-4a934838f7d5}" ma:taxonomyMulti="true" ma:sspId="f792b8c6-db8b-449c-87df-e210eb76498f" ma:termSetId="6685fad9-f251-4af8-ab73-50e94e73e4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88b5036e26c4ae89420e11e21fbc190" ma:index="24" ma:taxonomy="true" ma:internalName="a88b5036e26c4ae89420e11e21fbc190" ma:taxonomyFieldName="pdProduct" ma:displayName="Product" ma:default="-1;#N.t.b.|6c37a61a-9dd2-4c1b-8282-22731eee7149" ma:fieldId="{a88b5036-e26c-4ae8-9420-e11e21fbc190}" ma:taxonomyMulti="true" ma:sspId="f792b8c6-db8b-449c-87df-e210eb76498f" ma:termSetId="8aba9c9a-f361-4cbb-b7d4-9bed80b057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4be56b20cd1472d9ef8fc5e9b90cbfc" ma:index="26" ma:taxonomy="true" ma:internalName="f4be56b20cd1472d9ef8fc5e9b90cbfc" ma:taxonomyFieldName="pdTaakveld" ma:displayName="Taakveld" ma:default="-1;#N.t.b.|eef2092b-7208-460c-aea3-174cf6e96db2" ma:fieldId="{f4be56b2-0cd1-472d-9ef8-fc5e9b90cbfc}" ma:taxonomyMulti="true" ma:sspId="f792b8c6-db8b-449c-87df-e210eb76498f" ma:termSetId="b3cef025-ef0d-453b-bf87-94ede4aafd0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7FA271-873E-484E-8E9D-51D275629C1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8BAA3FA-E66F-4BD3-B7B0-7D90443472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B16A8D-C538-4CDE-AA31-6B76093771EC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3426c361-3685-4f47-b8a8-bb220522800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925ceee-f67a-443d-ae10-d79681bde658"/>
  </ds:schemaRefs>
</ds:datastoreItem>
</file>

<file path=customXml/itemProps4.xml><?xml version="1.0" encoding="utf-8"?>
<ds:datastoreItem xmlns:ds="http://schemas.openxmlformats.org/officeDocument/2006/customXml" ds:itemID="{2D6651D0-81E9-49C6-A240-31B28DBC6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26c361-3685-4f47-b8a8-bb2205228009"/>
    <ds:schemaRef ds:uri="3925ceee-f67a-443d-ae10-d79681bde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4</vt:i4>
      </vt:variant>
    </vt:vector>
  </HeadingPairs>
  <TitlesOfParts>
    <vt:vector size="12" baseType="lpstr">
      <vt:lpstr>INFO</vt:lpstr>
      <vt:lpstr>ZON</vt:lpstr>
      <vt:lpstr>WIND</vt:lpstr>
      <vt:lpstr>SDE-basis + berekende velden</vt:lpstr>
      <vt:lpstr>DT SDE</vt:lpstr>
      <vt:lpstr>Zon op dak 15kWp</vt:lpstr>
      <vt:lpstr>Totaaloverzicht</vt:lpstr>
      <vt:lpstr>Koppel plaats</vt:lpstr>
      <vt:lpstr>stadgem</vt:lpstr>
      <vt:lpstr>Windtwh</vt:lpstr>
      <vt:lpstr>Zonopdak</vt:lpstr>
      <vt:lpstr>Zontwh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marcelb</dc:creator>
  <cp:lastModifiedBy>miriamwi</cp:lastModifiedBy>
  <dcterms:created xsi:type="dcterms:W3CDTF">2020-09-22T08:30:01Z</dcterms:created>
  <dcterms:modified xsi:type="dcterms:W3CDTF">2021-04-10T12:47:33Z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0x010100B8490113CE537749BB3E621DCFADEA7704010072BA630AD1C9DD498D4CB9F2D5A7E62C</vt:lpwstr>
  </property>
  <property fmtid="{D5CDD505-2E9C-101B-9397-08002B2CF9AE}" pid="3" name="pdTaakveld">
    <vt:lpwstr>4;#N.t.b.|eef2092b-7208-460c-aea3-174cf6e96db2</vt:lpwstr>
  </property>
  <property fmtid="{D5CDD505-2E9C-101B-9397-08002B2CF9AE}" pid="4" name="jc6ae2724a8848d7a84b8d1a560e377a">
    <vt:lpwstr>Programma 5 Milieu Energie en Bodem|791d671e-c1ca-4432-8a53-44d79e9e5b4e</vt:lpwstr>
  </property>
  <property fmtid="{D5CDD505-2E9C-101B-9397-08002B2CF9AE}" pid="5" name="pdProduct">
    <vt:lpwstr>6;#N.t.b.|6c37a61a-9dd2-4c1b-8282-22731eee7149</vt:lpwstr>
  </property>
  <property fmtid="{D5CDD505-2E9C-101B-9397-08002B2CF9AE}" pid="6" name="pdProces">
    <vt:lpwstr>5;#N.t.b.|894c5a7a-ea29-4d42-a77f-b0eab4632683</vt:lpwstr>
  </property>
  <property fmtid="{D5CDD505-2E9C-101B-9397-08002B2CF9AE}" pid="7" name="pdDocumentsoort">
    <vt:lpwstr/>
  </property>
  <property fmtid="{D5CDD505-2E9C-101B-9397-08002B2CF9AE}" pid="8" name="pdAmbitie">
    <vt:lpwstr>3;#N.t.b.|9b1d5aa3-e8df-4042-8bc2-3be1c05bd16a</vt:lpwstr>
  </property>
  <property fmtid="{D5CDD505-2E9C-101B-9397-08002B2CF9AE}" pid="9" name="_dlc_DocIdItemGuid">
    <vt:lpwstr>ad2faa5e-37f7-482b-b49e-b7a7363c787e</vt:lpwstr>
  </property>
  <property fmtid="{D5CDD505-2E9C-101B-9397-08002B2CF9AE}" pid="10" name="af70442a5e0b4ce5b3fa42cfd5d0537d">
    <vt:lpwstr/>
  </property>
  <property fmtid="{D5CDD505-2E9C-101B-9397-08002B2CF9AE}" pid="11" name="TaxKeyword">
    <vt:lpwstr/>
  </property>
  <property fmtid="{D5CDD505-2E9C-101B-9397-08002B2CF9AE}" pid="12" name="e536122f00374a0bb1f0256d9010181f">
    <vt:lpwstr/>
  </property>
  <property fmtid="{D5CDD505-2E9C-101B-9397-08002B2CF9AE}" pid="13" name="pdBeheerdeTrefwoorden">
    <vt:lpwstr/>
  </property>
  <property fmtid="{D5CDD505-2E9C-101B-9397-08002B2CF9AE}" pid="14" name="TaxKeywordTaxHTField">
    <vt:lpwstr/>
  </property>
  <property fmtid="{D5CDD505-2E9C-101B-9397-08002B2CF9AE}" pid="15" name="pdProvisanummer">
    <vt:lpwstr/>
  </property>
  <property fmtid="{D5CDD505-2E9C-101B-9397-08002B2CF9AE}" pid="16" name="pdBeleidsdoel">
    <vt:lpwstr/>
  </property>
  <property fmtid="{D5CDD505-2E9C-101B-9397-08002B2CF9AE}" pid="17" name="pdOpgave">
    <vt:lpwstr/>
  </property>
  <property fmtid="{D5CDD505-2E9C-101B-9397-08002B2CF9AE}" pid="18" name="Programma">
    <vt:lpwstr>1;#Programma 5 Milieu Energie en Bodem|791d671e-c1ca-4432-8a53-44d79e9e5b4e</vt:lpwstr>
  </property>
  <property fmtid="{D5CDD505-2E9C-101B-9397-08002B2CF9AE}" pid="19" name="nf271a217b334c1c9fab81af5eeb96a6">
    <vt:lpwstr/>
  </property>
  <property fmtid="{D5CDD505-2E9C-101B-9397-08002B2CF9AE}" pid="20" name="d2774709bc3a43da95d01931311adb2b">
    <vt:lpwstr/>
  </property>
</Properties>
</file>